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153" i="1" l="1"/>
  <c r="P152" i="1"/>
  <c r="P151" i="1"/>
  <c r="P150" i="1"/>
  <c r="P149" i="1"/>
  <c r="P147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O133" i="1"/>
  <c r="O132" i="1" s="1"/>
  <c r="N133" i="1"/>
  <c r="N132" i="1" s="1"/>
  <c r="M133" i="1"/>
  <c r="L133" i="1"/>
  <c r="L132" i="1" s="1"/>
  <c r="H133" i="1"/>
  <c r="H132" i="1" s="1"/>
  <c r="G133" i="1"/>
  <c r="G132" i="1" s="1"/>
  <c r="F133" i="1"/>
  <c r="F132" i="1" s="1"/>
  <c r="E133" i="1"/>
  <c r="D133" i="1"/>
  <c r="M132" i="1"/>
  <c r="K132" i="1"/>
  <c r="J132" i="1"/>
  <c r="I132" i="1"/>
  <c r="E132" i="1"/>
  <c r="D132" i="1"/>
  <c r="O121" i="1"/>
  <c r="N121" i="1"/>
  <c r="N120" i="1" s="1"/>
  <c r="M121" i="1"/>
  <c r="M120" i="1" s="1"/>
  <c r="L121" i="1"/>
  <c r="L120" i="1" s="1"/>
  <c r="K121" i="1"/>
  <c r="J121" i="1"/>
  <c r="J120" i="1" s="1"/>
  <c r="I121" i="1"/>
  <c r="I120" i="1" s="1"/>
  <c r="H121" i="1"/>
  <c r="G121" i="1"/>
  <c r="F121" i="1"/>
  <c r="F120" i="1" s="1"/>
  <c r="E121" i="1"/>
  <c r="D121" i="1"/>
  <c r="P121" i="1" s="1"/>
  <c r="O120" i="1"/>
  <c r="K120" i="1"/>
  <c r="H120" i="1"/>
  <c r="G120" i="1"/>
  <c r="O107" i="1"/>
  <c r="N107" i="1"/>
  <c r="N106" i="1" s="1"/>
  <c r="M107" i="1"/>
  <c r="L107" i="1"/>
  <c r="K107" i="1"/>
  <c r="J107" i="1"/>
  <c r="I107" i="1"/>
  <c r="H107" i="1"/>
  <c r="G107" i="1"/>
  <c r="F107" i="1"/>
  <c r="E107" i="1"/>
  <c r="D107" i="1"/>
  <c r="D106" i="1"/>
  <c r="P105" i="1"/>
  <c r="P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99" i="1"/>
  <c r="N99" i="1"/>
  <c r="N98" i="1" s="1"/>
  <c r="M99" i="1"/>
  <c r="L99" i="1"/>
  <c r="K99" i="1"/>
  <c r="J99" i="1"/>
  <c r="I99" i="1"/>
  <c r="H99" i="1"/>
  <c r="G99" i="1"/>
  <c r="F99" i="1"/>
  <c r="E99" i="1"/>
  <c r="D99" i="1"/>
  <c r="M98" i="1"/>
  <c r="G98" i="1"/>
  <c r="O97" i="1"/>
  <c r="N97" i="1"/>
  <c r="N96" i="1" s="1"/>
  <c r="M97" i="1"/>
  <c r="M96" i="1" s="1"/>
  <c r="L97" i="1"/>
  <c r="K97" i="1"/>
  <c r="J97" i="1"/>
  <c r="I97" i="1"/>
  <c r="H97" i="1"/>
  <c r="G97" i="1"/>
  <c r="F97" i="1"/>
  <c r="E97" i="1"/>
  <c r="D97" i="1"/>
  <c r="L69" i="1"/>
  <c r="L70" i="1" s="1"/>
  <c r="M70" i="1" s="1"/>
  <c r="N70" i="1" s="1"/>
  <c r="O70" i="1" s="1"/>
  <c r="D69" i="1"/>
  <c r="E69" i="1" s="1"/>
  <c r="F69" i="1" s="1"/>
  <c r="G69" i="1" s="1"/>
  <c r="H69" i="1" s="1"/>
  <c r="I69" i="1" s="1"/>
  <c r="J69" i="1" s="1"/>
  <c r="K69" i="1" s="1"/>
  <c r="O68" i="1"/>
  <c r="O67" i="1" s="1"/>
  <c r="N68" i="1"/>
  <c r="M68" i="1"/>
  <c r="E68" i="1"/>
  <c r="F68" i="1" s="1"/>
  <c r="N67" i="1"/>
  <c r="M67" i="1"/>
  <c r="L67" i="1"/>
  <c r="L106" i="1" s="1"/>
  <c r="D67" i="1"/>
  <c r="G68" i="1" l="1"/>
  <c r="F67" i="1"/>
  <c r="F100" i="1" s="1"/>
  <c r="F98" i="1"/>
  <c r="F108" i="1"/>
  <c r="F85" i="1" s="1"/>
  <c r="N108" i="1"/>
  <c r="N85" i="1" s="1"/>
  <c r="F96" i="1"/>
  <c r="G108" i="1"/>
  <c r="G85" i="1" s="1"/>
  <c r="O108" i="1"/>
  <c r="O85" i="1" s="1"/>
  <c r="E67" i="1"/>
  <c r="E98" i="1" s="1"/>
  <c r="N100" i="1"/>
  <c r="D70" i="1"/>
  <c r="E70" i="1" s="1"/>
  <c r="F70" i="1" s="1"/>
  <c r="G70" i="1" s="1"/>
  <c r="H70" i="1" s="1"/>
  <c r="I70" i="1" s="1"/>
  <c r="J70" i="1" s="1"/>
  <c r="K70" i="1" s="1"/>
  <c r="P97" i="1"/>
  <c r="L96" i="1"/>
  <c r="E100" i="1"/>
  <c r="M100" i="1"/>
  <c r="E102" i="1"/>
  <c r="M102" i="1"/>
  <c r="M106" i="1"/>
  <c r="E96" i="1"/>
  <c r="J108" i="1"/>
  <c r="J85" i="1" s="1"/>
  <c r="F106" i="1"/>
  <c r="M69" i="1"/>
  <c r="N69" i="1" s="1"/>
  <c r="O69" i="1" s="1"/>
  <c r="K108" i="1"/>
  <c r="K85" i="1" s="1"/>
  <c r="P67" i="1"/>
  <c r="N196" i="1" s="1"/>
  <c r="L98" i="1"/>
  <c r="D100" i="1"/>
  <c r="L100" i="1"/>
  <c r="P103" i="1"/>
  <c r="L102" i="1"/>
  <c r="P107" i="1"/>
  <c r="D120" i="1"/>
  <c r="O96" i="1"/>
  <c r="O106" i="1"/>
  <c r="O102" i="1"/>
  <c r="H68" i="1"/>
  <c r="G67" i="1"/>
  <c r="O98" i="1"/>
  <c r="G100" i="1"/>
  <c r="O100" i="1"/>
  <c r="P99" i="1"/>
  <c r="D98" i="1"/>
  <c r="P101" i="1"/>
  <c r="F102" i="1"/>
  <c r="N102" i="1"/>
  <c r="D108" i="1"/>
  <c r="H108" i="1"/>
  <c r="H85" i="1" s="1"/>
  <c r="L108" i="1"/>
  <c r="L85" i="1" s="1"/>
  <c r="P132" i="1"/>
  <c r="E108" i="1"/>
  <c r="M108" i="1"/>
  <c r="M85" i="1" s="1"/>
  <c r="D96" i="1"/>
  <c r="D102" i="1"/>
  <c r="E106" i="1"/>
  <c r="E120" i="1"/>
  <c r="P120" i="1" s="1"/>
  <c r="P133" i="1"/>
  <c r="I108" i="1"/>
  <c r="I85" i="1" s="1"/>
  <c r="E85" i="1" l="1"/>
  <c r="P68" i="1"/>
  <c r="P69" i="1" s="1"/>
  <c r="P70" i="1" s="1"/>
  <c r="G96" i="1"/>
  <c r="G106" i="1"/>
  <c r="G102" i="1"/>
  <c r="H67" i="1"/>
  <c r="I68" i="1"/>
  <c r="D85" i="1"/>
  <c r="P108" i="1"/>
  <c r="P85" i="1" s="1"/>
  <c r="H106" i="1" l="1"/>
  <c r="H96" i="1"/>
  <c r="H100" i="1"/>
  <c r="H102" i="1"/>
  <c r="H98" i="1"/>
  <c r="A212" i="1"/>
  <c r="I196" i="1"/>
  <c r="J68" i="1"/>
  <c r="I67" i="1"/>
  <c r="K68" i="1" l="1"/>
  <c r="K67" i="1" s="1"/>
  <c r="J67" i="1"/>
  <c r="I98" i="1"/>
  <c r="I100" i="1"/>
  <c r="I102" i="1"/>
  <c r="I96" i="1"/>
  <c r="I106" i="1"/>
  <c r="J100" i="1" l="1"/>
  <c r="J96" i="1"/>
  <c r="P96" i="1" s="1"/>
  <c r="J102" i="1"/>
  <c r="J98" i="1"/>
  <c r="J106" i="1"/>
  <c r="K96" i="1"/>
  <c r="K106" i="1"/>
  <c r="P106" i="1" s="1"/>
  <c r="K102" i="1"/>
  <c r="K100" i="1"/>
  <c r="P100" i="1" s="1"/>
  <c r="K98" i="1"/>
  <c r="P98" i="1" s="1"/>
  <c r="P102" i="1" l="1"/>
</calcChain>
</file>

<file path=xl/sharedStrings.xml><?xml version="1.0" encoding="utf-8"?>
<sst xmlns="http://schemas.openxmlformats.org/spreadsheetml/2006/main" count="234" uniqueCount="157">
  <si>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</si>
  <si>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</si>
  <si>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</si>
  <si>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</si>
  <si>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</si>
  <si>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</si>
  <si>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</si>
  <si>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</si>
  <si>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</si>
  <si>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</si>
  <si>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</si>
  <si>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</si>
  <si>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r>
      <t xml:space="preserve">на период с </t>
    </r>
    <r>
      <rPr>
        <u/>
        <sz val="11"/>
        <color indexed="8"/>
        <rFont val="Times New Roman"/>
        <family val="1"/>
        <charset val="204"/>
      </rPr>
      <t>01.01.2014</t>
    </r>
    <r>
      <rPr>
        <sz val="11"/>
        <color indexed="8"/>
        <rFont val="Times New Roman"/>
        <family val="1"/>
        <charset val="204"/>
      </rPr>
      <t xml:space="preserve">  по </t>
    </r>
    <r>
      <rPr>
        <u/>
        <sz val="11"/>
        <color indexed="8"/>
        <rFont val="Times New Roman"/>
        <family val="1"/>
        <charset val="204"/>
      </rPr>
      <t>31.12.2014</t>
    </r>
    <r>
      <rPr>
        <sz val="11"/>
        <color indexed="8"/>
        <rFont val="Times New Roman"/>
        <family val="1"/>
        <charset val="204"/>
      </rPr>
      <t>.</t>
    </r>
  </si>
  <si>
    <r>
      <t xml:space="preserve">1. Наименование муниципального учререждения </t>
    </r>
    <r>
      <rPr>
        <u/>
        <sz val="11"/>
        <color indexed="8"/>
        <rFont val="Times New Roman"/>
        <family val="1"/>
        <charset val="204"/>
      </rPr>
      <t xml:space="preserve">  Муниципальное бюджетное общеобразовательное учреждение Средняя общеобразовательная школа № 68                                                                                                                 .</t>
    </r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</si>
  <si>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</si>
  <si>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</si>
  <si>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</si>
  <si>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</si>
  <si>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</si>
  <si>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</si>
  <si>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Способ установления цены муниципальной услуги</t>
  </si>
  <si>
    <t>Предмет (содержание) муниципальной услуги</t>
  </si>
  <si>
    <t>Орган местного самоуправления, ответственный за организацию предоставления муниципальной услуги</t>
  </si>
  <si>
    <t>Потребитель муниципальной услуги</t>
  </si>
  <si>
    <t>Наименование вопроса местного значения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</si>
  <si>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</si>
  <si>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РГ-А-2000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</si>
  <si>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</si>
  <si>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1 учащийся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</si>
  <si>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</si>
  <si>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</si>
  <si>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</si>
  <si>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Управление образования города Пензы</t>
  </si>
  <si>
    <t>Население школьного возраста (6,5-18 лет)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</si>
  <si>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</si>
  <si>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</si>
  <si>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3. Правовые основания предоставления муниципальной услуги:</t>
  </si>
  <si>
    <t>Наименование расходного обязательства в соответствии с реестром раходных обязательств города Пензы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</si>
  <si>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</si>
  <si>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</si>
  <si>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</si>
  <si>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</si>
  <si>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</si>
  <si>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</si>
  <si>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</si>
  <si>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</si>
  <si>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</si>
  <si>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</si>
  <si>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</si>
  <si>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</si>
  <si>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4. Плановый объем оказываемых муниципальных услуг (в натуральных показателях):</t>
  </si>
  <si>
    <t>Наименование муниципальной услуги (элемента детацизации)</t>
  </si>
  <si>
    <t>Объем оказания услуги по месяцам &lt;*&gt;</t>
  </si>
  <si>
    <t>Объем услуг за год</t>
  </si>
  <si>
    <r>
      <t>Совокупный объем предоставления услуги "</t>
    </r>
    <r>
      <rPr>
        <sz val="10"/>
        <color indexed="8"/>
        <rFont val="Times New Roman"/>
        <family val="1"/>
        <charset val="204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</si>
  <si>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</si>
  <si>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</si>
  <si>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</si>
  <si>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&lt;*&gt;</t>
  </si>
  <si>
    <t>по кварталам, в случае выбора квартальной детализации объема услуг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</si>
  <si>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</si>
  <si>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 Плановый объем оказываемых муниципальных услуг (в стоимостных показателях).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</si>
  <si>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</si>
  <si>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Год</t>
  </si>
  <si>
    <t>Объем услуг за год, руб.</t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</si>
  <si>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</si>
  <si>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t xml:space="preserve"> 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</si>
  <si>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</si>
  <si>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</si>
  <si>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Объем оказания услуги по месяцам &lt;*&gt;, руб.</t>
  </si>
  <si>
    <t>Затраты, непосредственно связанные с оказанием муниципальной услуги,за счет бюджета города Пензы &lt;рубли&gt;</t>
  </si>
  <si>
    <t>Норматив затрат на единицу услуги</t>
  </si>
  <si>
    <t>Сумма затрат на предоставление услуги</t>
  </si>
  <si>
    <t>Затраты, непосредственно связанные с оказанием муниципальной услуги, за счет федерального бюджета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</si>
  <si>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</si>
  <si>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</si>
  <si>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 на содержание имущества, &lt;рубли&gt;</t>
  </si>
  <si>
    <t>Затраты, на общехозяйственные нужды, за счет бюджета Пезенской области &lt;рубли&gt;</t>
  </si>
  <si>
    <r>
      <t>Совокупный объем предоставления услуги</t>
    </r>
    <r>
      <rPr>
        <sz val="10"/>
        <color indexed="8"/>
        <rFont val="Times New Roman"/>
        <family val="1"/>
        <charset val="204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</si>
  <si>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</si>
  <si>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</si>
  <si>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  <charset val="204"/>
      </rPr>
      <t>, в том числе:</t>
    </r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</si>
  <si>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</si>
  <si>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</si>
  <si>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Пензы, в том числе:</t>
  </si>
  <si>
    <t xml:space="preserve"> 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</si>
  <si>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«Развитие дошкольного, общего и дополнительного образования детей» государственной программы Пензенской области «Развитие образования в Пензенской области на 2014-2020 годы»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</si>
  <si>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</si>
  <si>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</si>
  <si>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…….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</si>
  <si>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</si>
  <si>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</si>
  <si>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</si>
  <si>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</si>
  <si>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</si>
  <si>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Ограничение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</si>
  <si>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</si>
  <si>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</si>
  <si>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</si>
  <si>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</si>
  <si>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</si>
  <si>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</si>
  <si>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</si>
  <si>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 xml:space="preserve">Наличие жалоб на деятельность Учреждения         </t>
  </si>
  <si>
    <t>да/нет</t>
  </si>
  <si>
    <t xml:space="preserve">Доля учащихся (от общего числа учащихся) в       
Учреждении, занимающихся в кружках, секциях,     
учреждениях дополнительного образования          
</t>
  </si>
  <si>
    <t xml:space="preserve">Не менее 85%       </t>
  </si>
  <si>
    <t xml:space="preserve">Наличие штрафных санкций контролирующих органов  
(Роспотребнадзор, ГО ЧС, прокуратура) в отношении
не соблюдения лицензионных требований  
</t>
  </si>
  <si>
    <t xml:space="preserve">Да/нет             </t>
  </si>
  <si>
    <t>Отсутствие случаев травматизма учащихся и        
работников Учреждения во время образовательного  
процесса</t>
  </si>
  <si>
    <t xml:space="preserve">Охват учащихся организованным горячим питанием   </t>
  </si>
  <si>
    <t xml:space="preserve">Не менее 100%      </t>
  </si>
  <si>
    <t xml:space="preserve">Доля учащихся, занимающихся в спортивных кружках 
и секциях                                        </t>
  </si>
  <si>
    <t xml:space="preserve">Не менее 30%       </t>
  </si>
  <si>
    <t xml:space="preserve">Проведение практических занятий и тренировок по  
действию работников Учреждения в экстремальных   
ситуациях  </t>
  </si>
  <si>
    <t xml:space="preserve">Не менее 1 учебно- 
тренировочного     
занятия за квартал 
</t>
  </si>
  <si>
    <t>6.2. Годовые показатели оценки качества муниципальной услуги &lt;**&gt;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</si>
  <si>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</si>
  <si>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</si>
  <si>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</si>
  <si>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</si>
  <si>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</si>
  <si>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</si>
  <si>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</si>
  <si>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</si>
  <si>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</si>
  <si>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</si>
  <si>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</si>
  <si>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</si>
  <si>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реализацию мероприятия</t>
  </si>
  <si>
    <t>Ожидаемые результаты</t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</si>
  <si>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</si>
  <si>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</si>
  <si>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</si>
  <si>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</si>
  <si>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</si>
  <si>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</si>
  <si>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 xml:space="preserve">В соответствии со стандартом качества предоставляемой услуги, согласно постановления администрации города Пензы от 19.05.2009          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</si>
  <si>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</si>
  <si>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</si>
  <si>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Финансовое обеспечение исполнения муниципального задания осуществляется в пределах субсидий в соответствии с планом финансово-хозяйственной деятельности, утвержденным органом местного самоуправления города Пензы</t>
  </si>
  <si>
    <t>11. Порядок контроля за исполнением муниципального задания, в том числе, условия и порядок его досрочного прекращения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</si>
  <si>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</si>
  <si>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 Требования к отчетности об исполнении муниципального задания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</si>
  <si>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</si>
  <si>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</si>
  <si>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</si>
  <si>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</si>
  <si>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</si>
  <si>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</si>
  <si>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Начальник Управления образования</t>
  </si>
  <si>
    <t>Голодяев Ю.А.</t>
  </si>
  <si>
    <t>(Ф.И.О.)</t>
  </si>
  <si>
    <t>Дата</t>
  </si>
  <si>
    <t>Подпись</t>
  </si>
  <si>
    <t>Директор МБОУ СОШ №68</t>
  </si>
  <si>
    <t>Курмаев Х.Г.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</si>
</sst>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/>
    <xf numFmtId="0" fontId="1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" fillId="0" borderId="0" xfId="0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Fill="1" applyBorder="1"/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1" fillId="0" borderId="16" xfId="0" applyFont="1" applyBorder="1" applyAlignment="1">
      <alignment horizontal="right"/>
    </xf>
    <xf numFmtId="0" fontId="1" fillId="0" borderId="16" xfId="0" applyFont="1" applyBorder="1"/>
    <xf numFmtId="2" fontId="5" fillId="0" borderId="4" xfId="0" applyNumberFormat="1" applyFont="1" applyBorder="1" applyAlignment="1">
      <alignment textRotation="90"/>
    </xf>
    <xf numFmtId="2" fontId="5" fillId="0" borderId="4" xfId="0" applyNumberFormat="1" applyFont="1" applyFill="1" applyBorder="1" applyAlignment="1">
      <alignment textRotation="90"/>
    </xf>
    <xf numFmtId="0" fontId="5" fillId="0" borderId="13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textRotation="90"/>
    </xf>
    <xf numFmtId="2" fontId="2" fillId="0" borderId="4" xfId="0" applyNumberFormat="1" applyFont="1" applyFill="1" applyBorder="1" applyAlignment="1">
      <alignment textRotation="90"/>
    </xf>
    <xf numFmtId="2" fontId="2" fillId="2" borderId="4" xfId="0" applyNumberFormat="1" applyFont="1" applyFill="1" applyBorder="1" applyAlignment="1">
      <alignment textRotation="90"/>
    </xf>
    <xf numFmtId="4" fontId="1" fillId="0" borderId="0" xfId="0" applyNumberFormat="1" applyFont="1"/>
    <xf numFmtId="0" fontId="5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textRotation="90"/>
    </xf>
    <xf numFmtId="0" fontId="2" fillId="0" borderId="4" xfId="0" applyFont="1" applyFill="1" applyBorder="1" applyAlignment="1">
      <alignment textRotation="90"/>
    </xf>
    <xf numFmtId="0" fontId="2" fillId="2" borderId="4" xfId="0" applyFont="1" applyFill="1" applyBorder="1" applyAlignment="1">
      <alignment textRotation="90"/>
    </xf>
    <xf numFmtId="0" fontId="6" fillId="0" borderId="4" xfId="0" applyFont="1" applyBorder="1" applyAlignment="1">
      <alignment textRotation="90"/>
    </xf>
    <xf numFmtId="0" fontId="6" fillId="0" borderId="4" xfId="0" applyFont="1" applyFill="1" applyBorder="1" applyAlignment="1">
      <alignment textRotation="90"/>
    </xf>
    <xf numFmtId="0" fontId="8" fillId="0" borderId="0" xfId="0" applyFont="1"/>
    <xf numFmtId="0" fontId="10" fillId="0" borderId="4" xfId="0" applyFont="1" applyBorder="1" applyAlignment="1">
      <alignment textRotation="90"/>
    </xf>
    <xf numFmtId="0" fontId="10" fillId="0" borderId="4" xfId="0" applyFont="1" applyFill="1" applyBorder="1" applyAlignment="1">
      <alignment textRotation="90"/>
    </xf>
    <xf numFmtId="0" fontId="6" fillId="0" borderId="4" xfId="0" applyFont="1" applyBorder="1"/>
    <xf numFmtId="0" fontId="6" fillId="0" borderId="4" xfId="0" applyFont="1" applyFill="1" applyBorder="1"/>
    <xf numFmtId="2" fontId="6" fillId="0" borderId="4" xfId="0" applyNumberFormat="1" applyFont="1" applyBorder="1"/>
    <xf numFmtId="2" fontId="6" fillId="0" borderId="4" xfId="0" applyNumberFormat="1" applyFont="1" applyBorder="1" applyAlignment="1">
      <alignment textRotation="90"/>
    </xf>
    <xf numFmtId="2" fontId="6" fillId="0" borderId="4" xfId="0" applyNumberFormat="1" applyFont="1" applyFill="1" applyBorder="1"/>
    <xf numFmtId="0" fontId="5" fillId="0" borderId="4" xfId="0" applyFont="1" applyBorder="1" applyAlignment="1">
      <alignment textRotation="9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/>
    <xf numFmtId="0" fontId="1" fillId="0" borderId="16" xfId="0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/>
    <xf numFmtId="0" fontId="2" fillId="0" borderId="0" xfId="0" applyFont="1"/>
    <xf numFmtId="0" fontId="2" fillId="0" borderId="0" xfId="0" applyFont="1" applyFill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7" xfId="0" applyFont="1" applyBorder="1"/>
    <xf numFmtId="0" fontId="1" fillId="0" borderId="9" xfId="0" applyFont="1" applyBorder="1"/>
    <xf numFmtId="0" fontId="1" fillId="0" borderId="15" xfId="0" applyFont="1" applyBorder="1"/>
    <xf numFmtId="0" fontId="1" fillId="0" borderId="15" xfId="0" applyFont="1" applyFill="1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11" xfId="0" applyFont="1" applyBorder="1" applyAlignment="1"/>
    <xf numFmtId="0" fontId="12" fillId="0" borderId="13" xfId="0" applyFont="1" applyBorder="1" applyAlignment="1"/>
    <xf numFmtId="0" fontId="2" fillId="0" borderId="11" xfId="0" applyFont="1" applyBorder="1" applyAlignment="1"/>
    <xf numFmtId="0" fontId="2" fillId="0" borderId="13" xfId="0" applyFont="1" applyBorder="1" applyAlignment="1"/>
    <xf numFmtId="0" fontId="2" fillId="0" borderId="11" xfId="0" applyFont="1" applyFill="1" applyBorder="1" applyAlignment="1"/>
    <xf numFmtId="0" fontId="2" fillId="0" borderId="13" xfId="0" applyFont="1" applyFill="1" applyBorder="1" applyAlignment="1"/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4" fontId="11" fillId="0" borderId="11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textRotation="90"/>
    </xf>
    <xf numFmtId="4" fontId="5" fillId="0" borderId="13" xfId="0" applyNumberFormat="1" applyFont="1" applyBorder="1" applyAlignment="1">
      <alignment horizontal="center" textRotation="90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3B5~1/AppData/Local/Temp/bat/&#1084;&#1091;&#1085;&#1080;&#1094;&#1080;&#1087;&#1072;&#1083;&#1100;&#1085;&#1086;&#1077;%20&#1079;&#1072;&#1076;&#1072;&#1085;&#1080;&#1077;%202014%20&#1080;%20&#1086;&#1090;&#1095;&#1077;&#1090;%201433%20&#1076;&#1083;&#1103;%20&#1096;&#1082;&#1086;&#1083;%201&#1082;&#1074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.задание"/>
      <sheetName val="таблица вспом"/>
      <sheetName val="пр.1+2 "/>
      <sheetName val="пр.3"/>
      <sheetName val="пр.4"/>
      <sheetName val="пр.5"/>
      <sheetName val="пр.6"/>
      <sheetName val="свод"/>
      <sheetName val="проверка"/>
      <sheetName val="1433"/>
      <sheetName val="касса"/>
    </sheetNames>
    <sheetDataSet>
      <sheetData sheetId="0"/>
      <sheetData sheetId="1">
        <row r="33">
          <cell r="C33">
            <v>654806</v>
          </cell>
          <cell r="D33">
            <v>2131394</v>
          </cell>
          <cell r="E33">
            <v>2147392</v>
          </cell>
          <cell r="G33">
            <v>3828295</v>
          </cell>
          <cell r="H33">
            <v>4491314</v>
          </cell>
          <cell r="I33">
            <v>1492000</v>
          </cell>
          <cell r="K33">
            <v>931823</v>
          </cell>
          <cell r="L33">
            <v>636106</v>
          </cell>
          <cell r="M33">
            <v>1645114.32</v>
          </cell>
          <cell r="O33">
            <v>2131394</v>
          </cell>
          <cell r="P33">
            <v>2335391</v>
          </cell>
          <cell r="Q33">
            <v>3607982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</row>
        <row r="38">
          <cell r="C38">
            <v>294074</v>
          </cell>
          <cell r="D38">
            <v>957210</v>
          </cell>
          <cell r="E38">
            <v>957209</v>
          </cell>
          <cell r="G38">
            <v>1620346</v>
          </cell>
          <cell r="H38">
            <v>2017054</v>
          </cell>
          <cell r="I38">
            <v>670023</v>
          </cell>
          <cell r="K38">
            <v>386159</v>
          </cell>
          <cell r="L38">
            <v>538933</v>
          </cell>
          <cell r="M38">
            <v>510937.67999999993</v>
          </cell>
          <cell r="O38">
            <v>957762</v>
          </cell>
          <cell r="P38">
            <v>957762</v>
          </cell>
          <cell r="Q38">
            <v>1621275</v>
          </cell>
        </row>
        <row r="39">
          <cell r="C39">
            <v>655669.19999999995</v>
          </cell>
          <cell r="D39">
            <v>804522.2</v>
          </cell>
          <cell r="E39">
            <v>808214.6</v>
          </cell>
          <cell r="G39">
            <v>701585.2</v>
          </cell>
          <cell r="H39">
            <v>612607.19999999995</v>
          </cell>
          <cell r="I39">
            <v>407769.59999999998</v>
          </cell>
          <cell r="K39">
            <v>556474.19999999995</v>
          </cell>
          <cell r="L39">
            <v>216064.2</v>
          </cell>
          <cell r="M39">
            <v>431999.6</v>
          </cell>
          <cell r="O39">
            <v>647004.19999999995</v>
          </cell>
          <cell r="P39">
            <v>1047004.2</v>
          </cell>
          <cell r="Q39">
            <v>1265432.6000000001</v>
          </cell>
        </row>
        <row r="42">
          <cell r="C42">
            <v>398072</v>
          </cell>
          <cell r="D42">
            <v>0</v>
          </cell>
          <cell r="E42">
            <v>178834</v>
          </cell>
          <cell r="G42">
            <v>178834</v>
          </cell>
          <cell r="H42">
            <v>398072</v>
          </cell>
          <cell r="I42">
            <v>0</v>
          </cell>
          <cell r="K42">
            <v>181434</v>
          </cell>
          <cell r="L42">
            <v>398072</v>
          </cell>
          <cell r="M42">
            <v>0</v>
          </cell>
          <cell r="O42">
            <v>178832</v>
          </cell>
          <cell r="P42">
            <v>398072</v>
          </cell>
          <cell r="Q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9"/>
  <sheetViews>
    <sheetView tabSelected="1" topLeftCell="A186" workbookViewId="0">
      <selection activeCell="S22" sqref="S22"/>
    </sheetView>
  </sheetViews>
  <sheetFormatPr defaultColWidth="9.140625" defaultRowHeight="15" x14ac:dyDescent="0.25"/>
  <cols>
    <col min="1" max="1" width="6.42578125" style="1" customWidth="1"/>
    <col min="2" max="2" width="10" style="1" customWidth="1"/>
    <col min="3" max="3" width="13.5703125" style="1" customWidth="1"/>
    <col min="4" max="4" width="6.7109375" style="1" customWidth="1"/>
    <col min="5" max="5" width="5.28515625" style="1" customWidth="1"/>
    <col min="6" max="6" width="5.7109375" style="1" customWidth="1"/>
    <col min="7" max="7" width="6.85546875" style="1" customWidth="1"/>
    <col min="8" max="9" width="5.85546875" style="1" customWidth="1"/>
    <col min="10" max="10" width="6.140625" style="2" customWidth="1"/>
    <col min="11" max="11" width="8.42578125" style="2" customWidth="1"/>
    <col min="12" max="12" width="6.7109375" style="2" customWidth="1"/>
    <col min="13" max="13" width="5.7109375" style="1" customWidth="1"/>
    <col min="14" max="14" width="6.42578125" style="1" customWidth="1"/>
    <col min="15" max="15" width="6" style="1" customWidth="1"/>
    <col min="16" max="16" width="12.5703125" style="1" customWidth="1"/>
    <col min="17" max="17" width="11.140625" style="1" customWidth="1"/>
    <col min="18" max="18" width="14.42578125" style="1" customWidth="1"/>
    <col min="19" max="251" width="9.140625" style="1"/>
    <col min="252" max="252" width="6.42578125" style="1" customWidth="1"/>
    <col min="253" max="253" width="10" style="1" customWidth="1"/>
    <col min="254" max="254" width="13.5703125" style="1" customWidth="1"/>
    <col min="255" max="255" width="6.7109375" style="1" customWidth="1"/>
    <col min="256" max="256" width="5.28515625" style="1" customWidth="1"/>
    <col min="257" max="257" width="5.7109375" style="1" customWidth="1"/>
    <col min="258" max="258" width="6.85546875" style="1" customWidth="1"/>
    <col min="259" max="260" width="5.85546875" style="1" customWidth="1"/>
    <col min="261" max="261" width="6.140625" style="1" customWidth="1"/>
    <col min="262" max="262" width="8.42578125" style="1" customWidth="1"/>
    <col min="263" max="263" width="6.7109375" style="1" customWidth="1"/>
    <col min="264" max="264" width="5.7109375" style="1" customWidth="1"/>
    <col min="265" max="265" width="6.42578125" style="1" customWidth="1"/>
    <col min="266" max="266" width="6" style="1" customWidth="1"/>
    <col min="267" max="267" width="12.5703125" style="1" customWidth="1"/>
    <col min="268" max="268" width="11.140625" style="1" customWidth="1"/>
    <col min="269" max="269" width="14.42578125" style="1" customWidth="1"/>
    <col min="270" max="270" width="9.140625" style="1"/>
    <col min="271" max="271" width="15.5703125" style="1" customWidth="1"/>
    <col min="272" max="507" width="9.140625" style="1"/>
    <col min="508" max="508" width="6.42578125" style="1" customWidth="1"/>
    <col min="509" max="509" width="10" style="1" customWidth="1"/>
    <col min="510" max="510" width="13.5703125" style="1" customWidth="1"/>
    <col min="511" max="511" width="6.7109375" style="1" customWidth="1"/>
    <col min="512" max="512" width="5.28515625" style="1" customWidth="1"/>
    <col min="513" max="513" width="5.7109375" style="1" customWidth="1"/>
    <col min="514" max="514" width="6.85546875" style="1" customWidth="1"/>
    <col min="515" max="516" width="5.85546875" style="1" customWidth="1"/>
    <col min="517" max="517" width="6.140625" style="1" customWidth="1"/>
    <col min="518" max="518" width="8.42578125" style="1" customWidth="1"/>
    <col min="519" max="519" width="6.7109375" style="1" customWidth="1"/>
    <col min="520" max="520" width="5.7109375" style="1" customWidth="1"/>
    <col min="521" max="521" width="6.42578125" style="1" customWidth="1"/>
    <col min="522" max="522" width="6" style="1" customWidth="1"/>
    <col min="523" max="523" width="12.5703125" style="1" customWidth="1"/>
    <col min="524" max="524" width="11.140625" style="1" customWidth="1"/>
    <col min="525" max="525" width="14.42578125" style="1" customWidth="1"/>
    <col min="526" max="526" width="9.140625" style="1"/>
    <col min="527" max="527" width="15.5703125" style="1" customWidth="1"/>
    <col min="528" max="763" width="9.140625" style="1"/>
    <col min="764" max="764" width="6.42578125" style="1" customWidth="1"/>
    <col min="765" max="765" width="10" style="1" customWidth="1"/>
    <col min="766" max="766" width="13.5703125" style="1" customWidth="1"/>
    <col min="767" max="767" width="6.7109375" style="1" customWidth="1"/>
    <col min="768" max="768" width="5.28515625" style="1" customWidth="1"/>
    <col min="769" max="769" width="5.7109375" style="1" customWidth="1"/>
    <col min="770" max="770" width="6.85546875" style="1" customWidth="1"/>
    <col min="771" max="772" width="5.85546875" style="1" customWidth="1"/>
    <col min="773" max="773" width="6.140625" style="1" customWidth="1"/>
    <col min="774" max="774" width="8.42578125" style="1" customWidth="1"/>
    <col min="775" max="775" width="6.7109375" style="1" customWidth="1"/>
    <col min="776" max="776" width="5.7109375" style="1" customWidth="1"/>
    <col min="777" max="777" width="6.42578125" style="1" customWidth="1"/>
    <col min="778" max="778" width="6" style="1" customWidth="1"/>
    <col min="779" max="779" width="12.5703125" style="1" customWidth="1"/>
    <col min="780" max="780" width="11.140625" style="1" customWidth="1"/>
    <col min="781" max="781" width="14.42578125" style="1" customWidth="1"/>
    <col min="782" max="782" width="9.140625" style="1"/>
    <col min="783" max="783" width="15.5703125" style="1" customWidth="1"/>
    <col min="784" max="1019" width="9.140625" style="1"/>
    <col min="1020" max="1020" width="6.42578125" style="1" customWidth="1"/>
    <col min="1021" max="1021" width="10" style="1" customWidth="1"/>
    <col min="1022" max="1022" width="13.5703125" style="1" customWidth="1"/>
    <col min="1023" max="1023" width="6.7109375" style="1" customWidth="1"/>
    <col min="1024" max="1024" width="5.28515625" style="1" customWidth="1"/>
    <col min="1025" max="1025" width="5.7109375" style="1" customWidth="1"/>
    <col min="1026" max="1026" width="6.85546875" style="1" customWidth="1"/>
    <col min="1027" max="1028" width="5.85546875" style="1" customWidth="1"/>
    <col min="1029" max="1029" width="6.140625" style="1" customWidth="1"/>
    <col min="1030" max="1030" width="8.42578125" style="1" customWidth="1"/>
    <col min="1031" max="1031" width="6.7109375" style="1" customWidth="1"/>
    <col min="1032" max="1032" width="5.7109375" style="1" customWidth="1"/>
    <col min="1033" max="1033" width="6.42578125" style="1" customWidth="1"/>
    <col min="1034" max="1034" width="6" style="1" customWidth="1"/>
    <col min="1035" max="1035" width="12.5703125" style="1" customWidth="1"/>
    <col min="1036" max="1036" width="11.140625" style="1" customWidth="1"/>
    <col min="1037" max="1037" width="14.42578125" style="1" customWidth="1"/>
    <col min="1038" max="1038" width="9.140625" style="1"/>
    <col min="1039" max="1039" width="15.5703125" style="1" customWidth="1"/>
    <col min="1040" max="1275" width="9.140625" style="1"/>
    <col min="1276" max="1276" width="6.42578125" style="1" customWidth="1"/>
    <col min="1277" max="1277" width="10" style="1" customWidth="1"/>
    <col min="1278" max="1278" width="13.5703125" style="1" customWidth="1"/>
    <col min="1279" max="1279" width="6.7109375" style="1" customWidth="1"/>
    <col min="1280" max="1280" width="5.28515625" style="1" customWidth="1"/>
    <col min="1281" max="1281" width="5.7109375" style="1" customWidth="1"/>
    <col min="1282" max="1282" width="6.85546875" style="1" customWidth="1"/>
    <col min="1283" max="1284" width="5.85546875" style="1" customWidth="1"/>
    <col min="1285" max="1285" width="6.140625" style="1" customWidth="1"/>
    <col min="1286" max="1286" width="8.42578125" style="1" customWidth="1"/>
    <col min="1287" max="1287" width="6.7109375" style="1" customWidth="1"/>
    <col min="1288" max="1288" width="5.7109375" style="1" customWidth="1"/>
    <col min="1289" max="1289" width="6.42578125" style="1" customWidth="1"/>
    <col min="1290" max="1290" width="6" style="1" customWidth="1"/>
    <col min="1291" max="1291" width="12.5703125" style="1" customWidth="1"/>
    <col min="1292" max="1292" width="11.140625" style="1" customWidth="1"/>
    <col min="1293" max="1293" width="14.42578125" style="1" customWidth="1"/>
    <col min="1294" max="1294" width="9.140625" style="1"/>
    <col min="1295" max="1295" width="15.5703125" style="1" customWidth="1"/>
    <col min="1296" max="1531" width="9.140625" style="1"/>
    <col min="1532" max="1532" width="6.42578125" style="1" customWidth="1"/>
    <col min="1533" max="1533" width="10" style="1" customWidth="1"/>
    <col min="1534" max="1534" width="13.5703125" style="1" customWidth="1"/>
    <col min="1535" max="1535" width="6.7109375" style="1" customWidth="1"/>
    <col min="1536" max="1536" width="5.28515625" style="1" customWidth="1"/>
    <col min="1537" max="1537" width="5.7109375" style="1" customWidth="1"/>
    <col min="1538" max="1538" width="6.85546875" style="1" customWidth="1"/>
    <col min="1539" max="1540" width="5.85546875" style="1" customWidth="1"/>
    <col min="1541" max="1541" width="6.140625" style="1" customWidth="1"/>
    <col min="1542" max="1542" width="8.42578125" style="1" customWidth="1"/>
    <col min="1543" max="1543" width="6.7109375" style="1" customWidth="1"/>
    <col min="1544" max="1544" width="5.7109375" style="1" customWidth="1"/>
    <col min="1545" max="1545" width="6.42578125" style="1" customWidth="1"/>
    <col min="1546" max="1546" width="6" style="1" customWidth="1"/>
    <col min="1547" max="1547" width="12.5703125" style="1" customWidth="1"/>
    <col min="1548" max="1548" width="11.140625" style="1" customWidth="1"/>
    <col min="1549" max="1549" width="14.42578125" style="1" customWidth="1"/>
    <col min="1550" max="1550" width="9.140625" style="1"/>
    <col min="1551" max="1551" width="15.5703125" style="1" customWidth="1"/>
    <col min="1552" max="1787" width="9.140625" style="1"/>
    <col min="1788" max="1788" width="6.42578125" style="1" customWidth="1"/>
    <col min="1789" max="1789" width="10" style="1" customWidth="1"/>
    <col min="1790" max="1790" width="13.5703125" style="1" customWidth="1"/>
    <col min="1791" max="1791" width="6.7109375" style="1" customWidth="1"/>
    <col min="1792" max="1792" width="5.28515625" style="1" customWidth="1"/>
    <col min="1793" max="1793" width="5.7109375" style="1" customWidth="1"/>
    <col min="1794" max="1794" width="6.85546875" style="1" customWidth="1"/>
    <col min="1795" max="1796" width="5.85546875" style="1" customWidth="1"/>
    <col min="1797" max="1797" width="6.140625" style="1" customWidth="1"/>
    <col min="1798" max="1798" width="8.42578125" style="1" customWidth="1"/>
    <col min="1799" max="1799" width="6.7109375" style="1" customWidth="1"/>
    <col min="1800" max="1800" width="5.7109375" style="1" customWidth="1"/>
    <col min="1801" max="1801" width="6.42578125" style="1" customWidth="1"/>
    <col min="1802" max="1802" width="6" style="1" customWidth="1"/>
    <col min="1803" max="1803" width="12.5703125" style="1" customWidth="1"/>
    <col min="1804" max="1804" width="11.140625" style="1" customWidth="1"/>
    <col min="1805" max="1805" width="14.42578125" style="1" customWidth="1"/>
    <col min="1806" max="1806" width="9.140625" style="1"/>
    <col min="1807" max="1807" width="15.5703125" style="1" customWidth="1"/>
    <col min="1808" max="2043" width="9.140625" style="1"/>
    <col min="2044" max="2044" width="6.42578125" style="1" customWidth="1"/>
    <col min="2045" max="2045" width="10" style="1" customWidth="1"/>
    <col min="2046" max="2046" width="13.5703125" style="1" customWidth="1"/>
    <col min="2047" max="2047" width="6.7109375" style="1" customWidth="1"/>
    <col min="2048" max="2048" width="5.28515625" style="1" customWidth="1"/>
    <col min="2049" max="2049" width="5.7109375" style="1" customWidth="1"/>
    <col min="2050" max="2050" width="6.85546875" style="1" customWidth="1"/>
    <col min="2051" max="2052" width="5.85546875" style="1" customWidth="1"/>
    <col min="2053" max="2053" width="6.140625" style="1" customWidth="1"/>
    <col min="2054" max="2054" width="8.42578125" style="1" customWidth="1"/>
    <col min="2055" max="2055" width="6.7109375" style="1" customWidth="1"/>
    <col min="2056" max="2056" width="5.7109375" style="1" customWidth="1"/>
    <col min="2057" max="2057" width="6.42578125" style="1" customWidth="1"/>
    <col min="2058" max="2058" width="6" style="1" customWidth="1"/>
    <col min="2059" max="2059" width="12.5703125" style="1" customWidth="1"/>
    <col min="2060" max="2060" width="11.140625" style="1" customWidth="1"/>
    <col min="2061" max="2061" width="14.42578125" style="1" customWidth="1"/>
    <col min="2062" max="2062" width="9.140625" style="1"/>
    <col min="2063" max="2063" width="15.5703125" style="1" customWidth="1"/>
    <col min="2064" max="2299" width="9.140625" style="1"/>
    <col min="2300" max="2300" width="6.42578125" style="1" customWidth="1"/>
    <col min="2301" max="2301" width="10" style="1" customWidth="1"/>
    <col min="2302" max="2302" width="13.5703125" style="1" customWidth="1"/>
    <col min="2303" max="2303" width="6.7109375" style="1" customWidth="1"/>
    <col min="2304" max="2304" width="5.28515625" style="1" customWidth="1"/>
    <col min="2305" max="2305" width="5.7109375" style="1" customWidth="1"/>
    <col min="2306" max="2306" width="6.85546875" style="1" customWidth="1"/>
    <col min="2307" max="2308" width="5.85546875" style="1" customWidth="1"/>
    <col min="2309" max="2309" width="6.140625" style="1" customWidth="1"/>
    <col min="2310" max="2310" width="8.42578125" style="1" customWidth="1"/>
    <col min="2311" max="2311" width="6.7109375" style="1" customWidth="1"/>
    <col min="2312" max="2312" width="5.7109375" style="1" customWidth="1"/>
    <col min="2313" max="2313" width="6.42578125" style="1" customWidth="1"/>
    <col min="2314" max="2314" width="6" style="1" customWidth="1"/>
    <col min="2315" max="2315" width="12.5703125" style="1" customWidth="1"/>
    <col min="2316" max="2316" width="11.140625" style="1" customWidth="1"/>
    <col min="2317" max="2317" width="14.42578125" style="1" customWidth="1"/>
    <col min="2318" max="2318" width="9.140625" style="1"/>
    <col min="2319" max="2319" width="15.5703125" style="1" customWidth="1"/>
    <col min="2320" max="2555" width="9.140625" style="1"/>
    <col min="2556" max="2556" width="6.42578125" style="1" customWidth="1"/>
    <col min="2557" max="2557" width="10" style="1" customWidth="1"/>
    <col min="2558" max="2558" width="13.5703125" style="1" customWidth="1"/>
    <col min="2559" max="2559" width="6.7109375" style="1" customWidth="1"/>
    <col min="2560" max="2560" width="5.28515625" style="1" customWidth="1"/>
    <col min="2561" max="2561" width="5.7109375" style="1" customWidth="1"/>
    <col min="2562" max="2562" width="6.85546875" style="1" customWidth="1"/>
    <col min="2563" max="2564" width="5.85546875" style="1" customWidth="1"/>
    <col min="2565" max="2565" width="6.140625" style="1" customWidth="1"/>
    <col min="2566" max="2566" width="8.42578125" style="1" customWidth="1"/>
    <col min="2567" max="2567" width="6.7109375" style="1" customWidth="1"/>
    <col min="2568" max="2568" width="5.7109375" style="1" customWidth="1"/>
    <col min="2569" max="2569" width="6.42578125" style="1" customWidth="1"/>
    <col min="2570" max="2570" width="6" style="1" customWidth="1"/>
    <col min="2571" max="2571" width="12.5703125" style="1" customWidth="1"/>
    <col min="2572" max="2572" width="11.140625" style="1" customWidth="1"/>
    <col min="2573" max="2573" width="14.42578125" style="1" customWidth="1"/>
    <col min="2574" max="2574" width="9.140625" style="1"/>
    <col min="2575" max="2575" width="15.5703125" style="1" customWidth="1"/>
    <col min="2576" max="2811" width="9.140625" style="1"/>
    <col min="2812" max="2812" width="6.42578125" style="1" customWidth="1"/>
    <col min="2813" max="2813" width="10" style="1" customWidth="1"/>
    <col min="2814" max="2814" width="13.5703125" style="1" customWidth="1"/>
    <col min="2815" max="2815" width="6.7109375" style="1" customWidth="1"/>
    <col min="2816" max="2816" width="5.28515625" style="1" customWidth="1"/>
    <col min="2817" max="2817" width="5.7109375" style="1" customWidth="1"/>
    <col min="2818" max="2818" width="6.85546875" style="1" customWidth="1"/>
    <col min="2819" max="2820" width="5.85546875" style="1" customWidth="1"/>
    <col min="2821" max="2821" width="6.140625" style="1" customWidth="1"/>
    <col min="2822" max="2822" width="8.42578125" style="1" customWidth="1"/>
    <col min="2823" max="2823" width="6.7109375" style="1" customWidth="1"/>
    <col min="2824" max="2824" width="5.7109375" style="1" customWidth="1"/>
    <col min="2825" max="2825" width="6.42578125" style="1" customWidth="1"/>
    <col min="2826" max="2826" width="6" style="1" customWidth="1"/>
    <col min="2827" max="2827" width="12.5703125" style="1" customWidth="1"/>
    <col min="2828" max="2828" width="11.140625" style="1" customWidth="1"/>
    <col min="2829" max="2829" width="14.42578125" style="1" customWidth="1"/>
    <col min="2830" max="2830" width="9.140625" style="1"/>
    <col min="2831" max="2831" width="15.5703125" style="1" customWidth="1"/>
    <col min="2832" max="3067" width="9.140625" style="1"/>
    <col min="3068" max="3068" width="6.42578125" style="1" customWidth="1"/>
    <col min="3069" max="3069" width="10" style="1" customWidth="1"/>
    <col min="3070" max="3070" width="13.5703125" style="1" customWidth="1"/>
    <col min="3071" max="3071" width="6.7109375" style="1" customWidth="1"/>
    <col min="3072" max="3072" width="5.28515625" style="1" customWidth="1"/>
    <col min="3073" max="3073" width="5.7109375" style="1" customWidth="1"/>
    <col min="3074" max="3074" width="6.85546875" style="1" customWidth="1"/>
    <col min="3075" max="3076" width="5.85546875" style="1" customWidth="1"/>
    <col min="3077" max="3077" width="6.140625" style="1" customWidth="1"/>
    <col min="3078" max="3078" width="8.42578125" style="1" customWidth="1"/>
    <col min="3079" max="3079" width="6.7109375" style="1" customWidth="1"/>
    <col min="3080" max="3080" width="5.7109375" style="1" customWidth="1"/>
    <col min="3081" max="3081" width="6.42578125" style="1" customWidth="1"/>
    <col min="3082" max="3082" width="6" style="1" customWidth="1"/>
    <col min="3083" max="3083" width="12.5703125" style="1" customWidth="1"/>
    <col min="3084" max="3084" width="11.140625" style="1" customWidth="1"/>
    <col min="3085" max="3085" width="14.42578125" style="1" customWidth="1"/>
    <col min="3086" max="3086" width="9.140625" style="1"/>
    <col min="3087" max="3087" width="15.5703125" style="1" customWidth="1"/>
    <col min="3088" max="3323" width="9.140625" style="1"/>
    <col min="3324" max="3324" width="6.42578125" style="1" customWidth="1"/>
    <col min="3325" max="3325" width="10" style="1" customWidth="1"/>
    <col min="3326" max="3326" width="13.5703125" style="1" customWidth="1"/>
    <col min="3327" max="3327" width="6.7109375" style="1" customWidth="1"/>
    <col min="3328" max="3328" width="5.28515625" style="1" customWidth="1"/>
    <col min="3329" max="3329" width="5.7109375" style="1" customWidth="1"/>
    <col min="3330" max="3330" width="6.85546875" style="1" customWidth="1"/>
    <col min="3331" max="3332" width="5.85546875" style="1" customWidth="1"/>
    <col min="3333" max="3333" width="6.140625" style="1" customWidth="1"/>
    <col min="3334" max="3334" width="8.42578125" style="1" customWidth="1"/>
    <col min="3335" max="3335" width="6.7109375" style="1" customWidth="1"/>
    <col min="3336" max="3336" width="5.7109375" style="1" customWidth="1"/>
    <col min="3337" max="3337" width="6.42578125" style="1" customWidth="1"/>
    <col min="3338" max="3338" width="6" style="1" customWidth="1"/>
    <col min="3339" max="3339" width="12.5703125" style="1" customWidth="1"/>
    <col min="3340" max="3340" width="11.140625" style="1" customWidth="1"/>
    <col min="3341" max="3341" width="14.42578125" style="1" customWidth="1"/>
    <col min="3342" max="3342" width="9.140625" style="1"/>
    <col min="3343" max="3343" width="15.5703125" style="1" customWidth="1"/>
    <col min="3344" max="3579" width="9.140625" style="1"/>
    <col min="3580" max="3580" width="6.42578125" style="1" customWidth="1"/>
    <col min="3581" max="3581" width="10" style="1" customWidth="1"/>
    <col min="3582" max="3582" width="13.5703125" style="1" customWidth="1"/>
    <col min="3583" max="3583" width="6.7109375" style="1" customWidth="1"/>
    <col min="3584" max="3584" width="5.28515625" style="1" customWidth="1"/>
    <col min="3585" max="3585" width="5.7109375" style="1" customWidth="1"/>
    <col min="3586" max="3586" width="6.85546875" style="1" customWidth="1"/>
    <col min="3587" max="3588" width="5.85546875" style="1" customWidth="1"/>
    <col min="3589" max="3589" width="6.140625" style="1" customWidth="1"/>
    <col min="3590" max="3590" width="8.42578125" style="1" customWidth="1"/>
    <col min="3591" max="3591" width="6.7109375" style="1" customWidth="1"/>
    <col min="3592" max="3592" width="5.7109375" style="1" customWidth="1"/>
    <col min="3593" max="3593" width="6.42578125" style="1" customWidth="1"/>
    <col min="3594" max="3594" width="6" style="1" customWidth="1"/>
    <col min="3595" max="3595" width="12.5703125" style="1" customWidth="1"/>
    <col min="3596" max="3596" width="11.140625" style="1" customWidth="1"/>
    <col min="3597" max="3597" width="14.42578125" style="1" customWidth="1"/>
    <col min="3598" max="3598" width="9.140625" style="1"/>
    <col min="3599" max="3599" width="15.5703125" style="1" customWidth="1"/>
    <col min="3600" max="3835" width="9.140625" style="1"/>
    <col min="3836" max="3836" width="6.42578125" style="1" customWidth="1"/>
    <col min="3837" max="3837" width="10" style="1" customWidth="1"/>
    <col min="3838" max="3838" width="13.5703125" style="1" customWidth="1"/>
    <col min="3839" max="3839" width="6.7109375" style="1" customWidth="1"/>
    <col min="3840" max="3840" width="5.28515625" style="1" customWidth="1"/>
    <col min="3841" max="3841" width="5.7109375" style="1" customWidth="1"/>
    <col min="3842" max="3842" width="6.85546875" style="1" customWidth="1"/>
    <col min="3843" max="3844" width="5.85546875" style="1" customWidth="1"/>
    <col min="3845" max="3845" width="6.140625" style="1" customWidth="1"/>
    <col min="3846" max="3846" width="8.42578125" style="1" customWidth="1"/>
    <col min="3847" max="3847" width="6.7109375" style="1" customWidth="1"/>
    <col min="3848" max="3848" width="5.7109375" style="1" customWidth="1"/>
    <col min="3849" max="3849" width="6.42578125" style="1" customWidth="1"/>
    <col min="3850" max="3850" width="6" style="1" customWidth="1"/>
    <col min="3851" max="3851" width="12.5703125" style="1" customWidth="1"/>
    <col min="3852" max="3852" width="11.140625" style="1" customWidth="1"/>
    <col min="3853" max="3853" width="14.42578125" style="1" customWidth="1"/>
    <col min="3854" max="3854" width="9.140625" style="1"/>
    <col min="3855" max="3855" width="15.5703125" style="1" customWidth="1"/>
    <col min="3856" max="4091" width="9.140625" style="1"/>
    <col min="4092" max="4092" width="6.42578125" style="1" customWidth="1"/>
    <col min="4093" max="4093" width="10" style="1" customWidth="1"/>
    <col min="4094" max="4094" width="13.5703125" style="1" customWidth="1"/>
    <col min="4095" max="4095" width="6.7109375" style="1" customWidth="1"/>
    <col min="4096" max="4096" width="5.28515625" style="1" customWidth="1"/>
    <col min="4097" max="4097" width="5.7109375" style="1" customWidth="1"/>
    <col min="4098" max="4098" width="6.85546875" style="1" customWidth="1"/>
    <col min="4099" max="4100" width="5.85546875" style="1" customWidth="1"/>
    <col min="4101" max="4101" width="6.140625" style="1" customWidth="1"/>
    <col min="4102" max="4102" width="8.42578125" style="1" customWidth="1"/>
    <col min="4103" max="4103" width="6.7109375" style="1" customWidth="1"/>
    <col min="4104" max="4104" width="5.7109375" style="1" customWidth="1"/>
    <col min="4105" max="4105" width="6.42578125" style="1" customWidth="1"/>
    <col min="4106" max="4106" width="6" style="1" customWidth="1"/>
    <col min="4107" max="4107" width="12.5703125" style="1" customWidth="1"/>
    <col min="4108" max="4108" width="11.140625" style="1" customWidth="1"/>
    <col min="4109" max="4109" width="14.42578125" style="1" customWidth="1"/>
    <col min="4110" max="4110" width="9.140625" style="1"/>
    <col min="4111" max="4111" width="15.5703125" style="1" customWidth="1"/>
    <col min="4112" max="4347" width="9.140625" style="1"/>
    <col min="4348" max="4348" width="6.42578125" style="1" customWidth="1"/>
    <col min="4349" max="4349" width="10" style="1" customWidth="1"/>
    <col min="4350" max="4350" width="13.5703125" style="1" customWidth="1"/>
    <col min="4351" max="4351" width="6.7109375" style="1" customWidth="1"/>
    <col min="4352" max="4352" width="5.28515625" style="1" customWidth="1"/>
    <col min="4353" max="4353" width="5.7109375" style="1" customWidth="1"/>
    <col min="4354" max="4354" width="6.85546875" style="1" customWidth="1"/>
    <col min="4355" max="4356" width="5.85546875" style="1" customWidth="1"/>
    <col min="4357" max="4357" width="6.140625" style="1" customWidth="1"/>
    <col min="4358" max="4358" width="8.42578125" style="1" customWidth="1"/>
    <col min="4359" max="4359" width="6.7109375" style="1" customWidth="1"/>
    <col min="4360" max="4360" width="5.7109375" style="1" customWidth="1"/>
    <col min="4361" max="4361" width="6.42578125" style="1" customWidth="1"/>
    <col min="4362" max="4362" width="6" style="1" customWidth="1"/>
    <col min="4363" max="4363" width="12.5703125" style="1" customWidth="1"/>
    <col min="4364" max="4364" width="11.140625" style="1" customWidth="1"/>
    <col min="4365" max="4365" width="14.42578125" style="1" customWidth="1"/>
    <col min="4366" max="4366" width="9.140625" style="1"/>
    <col min="4367" max="4367" width="15.5703125" style="1" customWidth="1"/>
    <col min="4368" max="4603" width="9.140625" style="1"/>
    <col min="4604" max="4604" width="6.42578125" style="1" customWidth="1"/>
    <col min="4605" max="4605" width="10" style="1" customWidth="1"/>
    <col min="4606" max="4606" width="13.5703125" style="1" customWidth="1"/>
    <col min="4607" max="4607" width="6.7109375" style="1" customWidth="1"/>
    <col min="4608" max="4608" width="5.28515625" style="1" customWidth="1"/>
    <col min="4609" max="4609" width="5.7109375" style="1" customWidth="1"/>
    <col min="4610" max="4610" width="6.85546875" style="1" customWidth="1"/>
    <col min="4611" max="4612" width="5.85546875" style="1" customWidth="1"/>
    <col min="4613" max="4613" width="6.140625" style="1" customWidth="1"/>
    <col min="4614" max="4614" width="8.42578125" style="1" customWidth="1"/>
    <col min="4615" max="4615" width="6.7109375" style="1" customWidth="1"/>
    <col min="4616" max="4616" width="5.7109375" style="1" customWidth="1"/>
    <col min="4617" max="4617" width="6.42578125" style="1" customWidth="1"/>
    <col min="4618" max="4618" width="6" style="1" customWidth="1"/>
    <col min="4619" max="4619" width="12.5703125" style="1" customWidth="1"/>
    <col min="4620" max="4620" width="11.140625" style="1" customWidth="1"/>
    <col min="4621" max="4621" width="14.42578125" style="1" customWidth="1"/>
    <col min="4622" max="4622" width="9.140625" style="1"/>
    <col min="4623" max="4623" width="15.5703125" style="1" customWidth="1"/>
    <col min="4624" max="4859" width="9.140625" style="1"/>
    <col min="4860" max="4860" width="6.42578125" style="1" customWidth="1"/>
    <col min="4861" max="4861" width="10" style="1" customWidth="1"/>
    <col min="4862" max="4862" width="13.5703125" style="1" customWidth="1"/>
    <col min="4863" max="4863" width="6.7109375" style="1" customWidth="1"/>
    <col min="4864" max="4864" width="5.28515625" style="1" customWidth="1"/>
    <col min="4865" max="4865" width="5.7109375" style="1" customWidth="1"/>
    <col min="4866" max="4866" width="6.85546875" style="1" customWidth="1"/>
    <col min="4867" max="4868" width="5.85546875" style="1" customWidth="1"/>
    <col min="4869" max="4869" width="6.140625" style="1" customWidth="1"/>
    <col min="4870" max="4870" width="8.42578125" style="1" customWidth="1"/>
    <col min="4871" max="4871" width="6.7109375" style="1" customWidth="1"/>
    <col min="4872" max="4872" width="5.7109375" style="1" customWidth="1"/>
    <col min="4873" max="4873" width="6.42578125" style="1" customWidth="1"/>
    <col min="4874" max="4874" width="6" style="1" customWidth="1"/>
    <col min="4875" max="4875" width="12.5703125" style="1" customWidth="1"/>
    <col min="4876" max="4876" width="11.140625" style="1" customWidth="1"/>
    <col min="4877" max="4877" width="14.42578125" style="1" customWidth="1"/>
    <col min="4878" max="4878" width="9.140625" style="1"/>
    <col min="4879" max="4879" width="15.5703125" style="1" customWidth="1"/>
    <col min="4880" max="5115" width="9.140625" style="1"/>
    <col min="5116" max="5116" width="6.42578125" style="1" customWidth="1"/>
    <col min="5117" max="5117" width="10" style="1" customWidth="1"/>
    <col min="5118" max="5118" width="13.5703125" style="1" customWidth="1"/>
    <col min="5119" max="5119" width="6.7109375" style="1" customWidth="1"/>
    <col min="5120" max="5120" width="5.28515625" style="1" customWidth="1"/>
    <col min="5121" max="5121" width="5.7109375" style="1" customWidth="1"/>
    <col min="5122" max="5122" width="6.85546875" style="1" customWidth="1"/>
    <col min="5123" max="5124" width="5.85546875" style="1" customWidth="1"/>
    <col min="5125" max="5125" width="6.140625" style="1" customWidth="1"/>
    <col min="5126" max="5126" width="8.42578125" style="1" customWidth="1"/>
    <col min="5127" max="5127" width="6.7109375" style="1" customWidth="1"/>
    <col min="5128" max="5128" width="5.7109375" style="1" customWidth="1"/>
    <col min="5129" max="5129" width="6.42578125" style="1" customWidth="1"/>
    <col min="5130" max="5130" width="6" style="1" customWidth="1"/>
    <col min="5131" max="5131" width="12.5703125" style="1" customWidth="1"/>
    <col min="5132" max="5132" width="11.140625" style="1" customWidth="1"/>
    <col min="5133" max="5133" width="14.42578125" style="1" customWidth="1"/>
    <col min="5134" max="5134" width="9.140625" style="1"/>
    <col min="5135" max="5135" width="15.5703125" style="1" customWidth="1"/>
    <col min="5136" max="5371" width="9.140625" style="1"/>
    <col min="5372" max="5372" width="6.42578125" style="1" customWidth="1"/>
    <col min="5373" max="5373" width="10" style="1" customWidth="1"/>
    <col min="5374" max="5374" width="13.5703125" style="1" customWidth="1"/>
    <col min="5375" max="5375" width="6.7109375" style="1" customWidth="1"/>
    <col min="5376" max="5376" width="5.28515625" style="1" customWidth="1"/>
    <col min="5377" max="5377" width="5.7109375" style="1" customWidth="1"/>
    <col min="5378" max="5378" width="6.85546875" style="1" customWidth="1"/>
    <col min="5379" max="5380" width="5.85546875" style="1" customWidth="1"/>
    <col min="5381" max="5381" width="6.140625" style="1" customWidth="1"/>
    <col min="5382" max="5382" width="8.42578125" style="1" customWidth="1"/>
    <col min="5383" max="5383" width="6.7109375" style="1" customWidth="1"/>
    <col min="5384" max="5384" width="5.7109375" style="1" customWidth="1"/>
    <col min="5385" max="5385" width="6.42578125" style="1" customWidth="1"/>
    <col min="5386" max="5386" width="6" style="1" customWidth="1"/>
    <col min="5387" max="5387" width="12.5703125" style="1" customWidth="1"/>
    <col min="5388" max="5388" width="11.140625" style="1" customWidth="1"/>
    <col min="5389" max="5389" width="14.42578125" style="1" customWidth="1"/>
    <col min="5390" max="5390" width="9.140625" style="1"/>
    <col min="5391" max="5391" width="15.5703125" style="1" customWidth="1"/>
    <col min="5392" max="5627" width="9.140625" style="1"/>
    <col min="5628" max="5628" width="6.42578125" style="1" customWidth="1"/>
    <col min="5629" max="5629" width="10" style="1" customWidth="1"/>
    <col min="5630" max="5630" width="13.5703125" style="1" customWidth="1"/>
    <col min="5631" max="5631" width="6.7109375" style="1" customWidth="1"/>
    <col min="5632" max="5632" width="5.28515625" style="1" customWidth="1"/>
    <col min="5633" max="5633" width="5.7109375" style="1" customWidth="1"/>
    <col min="5634" max="5634" width="6.85546875" style="1" customWidth="1"/>
    <col min="5635" max="5636" width="5.85546875" style="1" customWidth="1"/>
    <col min="5637" max="5637" width="6.140625" style="1" customWidth="1"/>
    <col min="5638" max="5638" width="8.42578125" style="1" customWidth="1"/>
    <col min="5639" max="5639" width="6.7109375" style="1" customWidth="1"/>
    <col min="5640" max="5640" width="5.7109375" style="1" customWidth="1"/>
    <col min="5641" max="5641" width="6.42578125" style="1" customWidth="1"/>
    <col min="5642" max="5642" width="6" style="1" customWidth="1"/>
    <col min="5643" max="5643" width="12.5703125" style="1" customWidth="1"/>
    <col min="5644" max="5644" width="11.140625" style="1" customWidth="1"/>
    <col min="5645" max="5645" width="14.42578125" style="1" customWidth="1"/>
    <col min="5646" max="5646" width="9.140625" style="1"/>
    <col min="5647" max="5647" width="15.5703125" style="1" customWidth="1"/>
    <col min="5648" max="5883" width="9.140625" style="1"/>
    <col min="5884" max="5884" width="6.42578125" style="1" customWidth="1"/>
    <col min="5885" max="5885" width="10" style="1" customWidth="1"/>
    <col min="5886" max="5886" width="13.5703125" style="1" customWidth="1"/>
    <col min="5887" max="5887" width="6.7109375" style="1" customWidth="1"/>
    <col min="5888" max="5888" width="5.28515625" style="1" customWidth="1"/>
    <col min="5889" max="5889" width="5.7109375" style="1" customWidth="1"/>
    <col min="5890" max="5890" width="6.85546875" style="1" customWidth="1"/>
    <col min="5891" max="5892" width="5.85546875" style="1" customWidth="1"/>
    <col min="5893" max="5893" width="6.140625" style="1" customWidth="1"/>
    <col min="5894" max="5894" width="8.42578125" style="1" customWidth="1"/>
    <col min="5895" max="5895" width="6.7109375" style="1" customWidth="1"/>
    <col min="5896" max="5896" width="5.7109375" style="1" customWidth="1"/>
    <col min="5897" max="5897" width="6.42578125" style="1" customWidth="1"/>
    <col min="5898" max="5898" width="6" style="1" customWidth="1"/>
    <col min="5899" max="5899" width="12.5703125" style="1" customWidth="1"/>
    <col min="5900" max="5900" width="11.140625" style="1" customWidth="1"/>
    <col min="5901" max="5901" width="14.42578125" style="1" customWidth="1"/>
    <col min="5902" max="5902" width="9.140625" style="1"/>
    <col min="5903" max="5903" width="15.5703125" style="1" customWidth="1"/>
    <col min="5904" max="6139" width="9.140625" style="1"/>
    <col min="6140" max="6140" width="6.42578125" style="1" customWidth="1"/>
    <col min="6141" max="6141" width="10" style="1" customWidth="1"/>
    <col min="6142" max="6142" width="13.5703125" style="1" customWidth="1"/>
    <col min="6143" max="6143" width="6.7109375" style="1" customWidth="1"/>
    <col min="6144" max="6144" width="5.28515625" style="1" customWidth="1"/>
    <col min="6145" max="6145" width="5.7109375" style="1" customWidth="1"/>
    <col min="6146" max="6146" width="6.85546875" style="1" customWidth="1"/>
    <col min="6147" max="6148" width="5.85546875" style="1" customWidth="1"/>
    <col min="6149" max="6149" width="6.140625" style="1" customWidth="1"/>
    <col min="6150" max="6150" width="8.42578125" style="1" customWidth="1"/>
    <col min="6151" max="6151" width="6.7109375" style="1" customWidth="1"/>
    <col min="6152" max="6152" width="5.7109375" style="1" customWidth="1"/>
    <col min="6153" max="6153" width="6.42578125" style="1" customWidth="1"/>
    <col min="6154" max="6154" width="6" style="1" customWidth="1"/>
    <col min="6155" max="6155" width="12.5703125" style="1" customWidth="1"/>
    <col min="6156" max="6156" width="11.140625" style="1" customWidth="1"/>
    <col min="6157" max="6157" width="14.42578125" style="1" customWidth="1"/>
    <col min="6158" max="6158" width="9.140625" style="1"/>
    <col min="6159" max="6159" width="15.5703125" style="1" customWidth="1"/>
    <col min="6160" max="6395" width="9.140625" style="1"/>
    <col min="6396" max="6396" width="6.42578125" style="1" customWidth="1"/>
    <col min="6397" max="6397" width="10" style="1" customWidth="1"/>
    <col min="6398" max="6398" width="13.5703125" style="1" customWidth="1"/>
    <col min="6399" max="6399" width="6.7109375" style="1" customWidth="1"/>
    <col min="6400" max="6400" width="5.28515625" style="1" customWidth="1"/>
    <col min="6401" max="6401" width="5.7109375" style="1" customWidth="1"/>
    <col min="6402" max="6402" width="6.85546875" style="1" customWidth="1"/>
    <col min="6403" max="6404" width="5.85546875" style="1" customWidth="1"/>
    <col min="6405" max="6405" width="6.140625" style="1" customWidth="1"/>
    <col min="6406" max="6406" width="8.42578125" style="1" customWidth="1"/>
    <col min="6407" max="6407" width="6.7109375" style="1" customWidth="1"/>
    <col min="6408" max="6408" width="5.7109375" style="1" customWidth="1"/>
    <col min="6409" max="6409" width="6.42578125" style="1" customWidth="1"/>
    <col min="6410" max="6410" width="6" style="1" customWidth="1"/>
    <col min="6411" max="6411" width="12.5703125" style="1" customWidth="1"/>
    <col min="6412" max="6412" width="11.140625" style="1" customWidth="1"/>
    <col min="6413" max="6413" width="14.42578125" style="1" customWidth="1"/>
    <col min="6414" max="6414" width="9.140625" style="1"/>
    <col min="6415" max="6415" width="15.5703125" style="1" customWidth="1"/>
    <col min="6416" max="6651" width="9.140625" style="1"/>
    <col min="6652" max="6652" width="6.42578125" style="1" customWidth="1"/>
    <col min="6653" max="6653" width="10" style="1" customWidth="1"/>
    <col min="6654" max="6654" width="13.5703125" style="1" customWidth="1"/>
    <col min="6655" max="6655" width="6.7109375" style="1" customWidth="1"/>
    <col min="6656" max="6656" width="5.28515625" style="1" customWidth="1"/>
    <col min="6657" max="6657" width="5.7109375" style="1" customWidth="1"/>
    <col min="6658" max="6658" width="6.85546875" style="1" customWidth="1"/>
    <col min="6659" max="6660" width="5.85546875" style="1" customWidth="1"/>
    <col min="6661" max="6661" width="6.140625" style="1" customWidth="1"/>
    <col min="6662" max="6662" width="8.42578125" style="1" customWidth="1"/>
    <col min="6663" max="6663" width="6.7109375" style="1" customWidth="1"/>
    <col min="6664" max="6664" width="5.7109375" style="1" customWidth="1"/>
    <col min="6665" max="6665" width="6.42578125" style="1" customWidth="1"/>
    <col min="6666" max="6666" width="6" style="1" customWidth="1"/>
    <col min="6667" max="6667" width="12.5703125" style="1" customWidth="1"/>
    <col min="6668" max="6668" width="11.140625" style="1" customWidth="1"/>
    <col min="6669" max="6669" width="14.42578125" style="1" customWidth="1"/>
    <col min="6670" max="6670" width="9.140625" style="1"/>
    <col min="6671" max="6671" width="15.5703125" style="1" customWidth="1"/>
    <col min="6672" max="6907" width="9.140625" style="1"/>
    <col min="6908" max="6908" width="6.42578125" style="1" customWidth="1"/>
    <col min="6909" max="6909" width="10" style="1" customWidth="1"/>
    <col min="6910" max="6910" width="13.5703125" style="1" customWidth="1"/>
    <col min="6911" max="6911" width="6.7109375" style="1" customWidth="1"/>
    <col min="6912" max="6912" width="5.28515625" style="1" customWidth="1"/>
    <col min="6913" max="6913" width="5.7109375" style="1" customWidth="1"/>
    <col min="6914" max="6914" width="6.85546875" style="1" customWidth="1"/>
    <col min="6915" max="6916" width="5.85546875" style="1" customWidth="1"/>
    <col min="6917" max="6917" width="6.140625" style="1" customWidth="1"/>
    <col min="6918" max="6918" width="8.42578125" style="1" customWidth="1"/>
    <col min="6919" max="6919" width="6.7109375" style="1" customWidth="1"/>
    <col min="6920" max="6920" width="5.7109375" style="1" customWidth="1"/>
    <col min="6921" max="6921" width="6.42578125" style="1" customWidth="1"/>
    <col min="6922" max="6922" width="6" style="1" customWidth="1"/>
    <col min="6923" max="6923" width="12.5703125" style="1" customWidth="1"/>
    <col min="6924" max="6924" width="11.140625" style="1" customWidth="1"/>
    <col min="6925" max="6925" width="14.42578125" style="1" customWidth="1"/>
    <col min="6926" max="6926" width="9.140625" style="1"/>
    <col min="6927" max="6927" width="15.5703125" style="1" customWidth="1"/>
    <col min="6928" max="7163" width="9.140625" style="1"/>
    <col min="7164" max="7164" width="6.42578125" style="1" customWidth="1"/>
    <col min="7165" max="7165" width="10" style="1" customWidth="1"/>
    <col min="7166" max="7166" width="13.5703125" style="1" customWidth="1"/>
    <col min="7167" max="7167" width="6.7109375" style="1" customWidth="1"/>
    <col min="7168" max="7168" width="5.28515625" style="1" customWidth="1"/>
    <col min="7169" max="7169" width="5.7109375" style="1" customWidth="1"/>
    <col min="7170" max="7170" width="6.85546875" style="1" customWidth="1"/>
    <col min="7171" max="7172" width="5.85546875" style="1" customWidth="1"/>
    <col min="7173" max="7173" width="6.140625" style="1" customWidth="1"/>
    <col min="7174" max="7174" width="8.42578125" style="1" customWidth="1"/>
    <col min="7175" max="7175" width="6.7109375" style="1" customWidth="1"/>
    <col min="7176" max="7176" width="5.7109375" style="1" customWidth="1"/>
    <col min="7177" max="7177" width="6.42578125" style="1" customWidth="1"/>
    <col min="7178" max="7178" width="6" style="1" customWidth="1"/>
    <col min="7179" max="7179" width="12.5703125" style="1" customWidth="1"/>
    <col min="7180" max="7180" width="11.140625" style="1" customWidth="1"/>
    <col min="7181" max="7181" width="14.42578125" style="1" customWidth="1"/>
    <col min="7182" max="7182" width="9.140625" style="1"/>
    <col min="7183" max="7183" width="15.5703125" style="1" customWidth="1"/>
    <col min="7184" max="7419" width="9.140625" style="1"/>
    <col min="7420" max="7420" width="6.42578125" style="1" customWidth="1"/>
    <col min="7421" max="7421" width="10" style="1" customWidth="1"/>
    <col min="7422" max="7422" width="13.5703125" style="1" customWidth="1"/>
    <col min="7423" max="7423" width="6.7109375" style="1" customWidth="1"/>
    <col min="7424" max="7424" width="5.28515625" style="1" customWidth="1"/>
    <col min="7425" max="7425" width="5.7109375" style="1" customWidth="1"/>
    <col min="7426" max="7426" width="6.85546875" style="1" customWidth="1"/>
    <col min="7427" max="7428" width="5.85546875" style="1" customWidth="1"/>
    <col min="7429" max="7429" width="6.140625" style="1" customWidth="1"/>
    <col min="7430" max="7430" width="8.42578125" style="1" customWidth="1"/>
    <col min="7431" max="7431" width="6.7109375" style="1" customWidth="1"/>
    <col min="7432" max="7432" width="5.7109375" style="1" customWidth="1"/>
    <col min="7433" max="7433" width="6.42578125" style="1" customWidth="1"/>
    <col min="7434" max="7434" width="6" style="1" customWidth="1"/>
    <col min="7435" max="7435" width="12.5703125" style="1" customWidth="1"/>
    <col min="7436" max="7436" width="11.140625" style="1" customWidth="1"/>
    <col min="7437" max="7437" width="14.42578125" style="1" customWidth="1"/>
    <col min="7438" max="7438" width="9.140625" style="1"/>
    <col min="7439" max="7439" width="15.5703125" style="1" customWidth="1"/>
    <col min="7440" max="7675" width="9.140625" style="1"/>
    <col min="7676" max="7676" width="6.42578125" style="1" customWidth="1"/>
    <col min="7677" max="7677" width="10" style="1" customWidth="1"/>
    <col min="7678" max="7678" width="13.5703125" style="1" customWidth="1"/>
    <col min="7679" max="7679" width="6.7109375" style="1" customWidth="1"/>
    <col min="7680" max="7680" width="5.28515625" style="1" customWidth="1"/>
    <col min="7681" max="7681" width="5.7109375" style="1" customWidth="1"/>
    <col min="7682" max="7682" width="6.85546875" style="1" customWidth="1"/>
    <col min="7683" max="7684" width="5.85546875" style="1" customWidth="1"/>
    <col min="7685" max="7685" width="6.140625" style="1" customWidth="1"/>
    <col min="7686" max="7686" width="8.42578125" style="1" customWidth="1"/>
    <col min="7687" max="7687" width="6.7109375" style="1" customWidth="1"/>
    <col min="7688" max="7688" width="5.7109375" style="1" customWidth="1"/>
    <col min="7689" max="7689" width="6.42578125" style="1" customWidth="1"/>
    <col min="7690" max="7690" width="6" style="1" customWidth="1"/>
    <col min="7691" max="7691" width="12.5703125" style="1" customWidth="1"/>
    <col min="7692" max="7692" width="11.140625" style="1" customWidth="1"/>
    <col min="7693" max="7693" width="14.42578125" style="1" customWidth="1"/>
    <col min="7694" max="7694" width="9.140625" style="1"/>
    <col min="7695" max="7695" width="15.5703125" style="1" customWidth="1"/>
    <col min="7696" max="7931" width="9.140625" style="1"/>
    <col min="7932" max="7932" width="6.42578125" style="1" customWidth="1"/>
    <col min="7933" max="7933" width="10" style="1" customWidth="1"/>
    <col min="7934" max="7934" width="13.5703125" style="1" customWidth="1"/>
    <col min="7935" max="7935" width="6.7109375" style="1" customWidth="1"/>
    <col min="7936" max="7936" width="5.28515625" style="1" customWidth="1"/>
    <col min="7937" max="7937" width="5.7109375" style="1" customWidth="1"/>
    <col min="7938" max="7938" width="6.85546875" style="1" customWidth="1"/>
    <col min="7939" max="7940" width="5.85546875" style="1" customWidth="1"/>
    <col min="7941" max="7941" width="6.140625" style="1" customWidth="1"/>
    <col min="7942" max="7942" width="8.42578125" style="1" customWidth="1"/>
    <col min="7943" max="7943" width="6.7109375" style="1" customWidth="1"/>
    <col min="7944" max="7944" width="5.7109375" style="1" customWidth="1"/>
    <col min="7945" max="7945" width="6.42578125" style="1" customWidth="1"/>
    <col min="7946" max="7946" width="6" style="1" customWidth="1"/>
    <col min="7947" max="7947" width="12.5703125" style="1" customWidth="1"/>
    <col min="7948" max="7948" width="11.140625" style="1" customWidth="1"/>
    <col min="7949" max="7949" width="14.42578125" style="1" customWidth="1"/>
    <col min="7950" max="7950" width="9.140625" style="1"/>
    <col min="7951" max="7951" width="15.5703125" style="1" customWidth="1"/>
    <col min="7952" max="8187" width="9.140625" style="1"/>
    <col min="8188" max="8188" width="6.42578125" style="1" customWidth="1"/>
    <col min="8189" max="8189" width="10" style="1" customWidth="1"/>
    <col min="8190" max="8190" width="13.5703125" style="1" customWidth="1"/>
    <col min="8191" max="8191" width="6.7109375" style="1" customWidth="1"/>
    <col min="8192" max="8192" width="5.28515625" style="1" customWidth="1"/>
    <col min="8193" max="8193" width="5.7109375" style="1" customWidth="1"/>
    <col min="8194" max="8194" width="6.85546875" style="1" customWidth="1"/>
    <col min="8195" max="8196" width="5.85546875" style="1" customWidth="1"/>
    <col min="8197" max="8197" width="6.140625" style="1" customWidth="1"/>
    <col min="8198" max="8198" width="8.42578125" style="1" customWidth="1"/>
    <col min="8199" max="8199" width="6.7109375" style="1" customWidth="1"/>
    <col min="8200" max="8200" width="5.7109375" style="1" customWidth="1"/>
    <col min="8201" max="8201" width="6.42578125" style="1" customWidth="1"/>
    <col min="8202" max="8202" width="6" style="1" customWidth="1"/>
    <col min="8203" max="8203" width="12.5703125" style="1" customWidth="1"/>
    <col min="8204" max="8204" width="11.140625" style="1" customWidth="1"/>
    <col min="8205" max="8205" width="14.42578125" style="1" customWidth="1"/>
    <col min="8206" max="8206" width="9.140625" style="1"/>
    <col min="8207" max="8207" width="15.5703125" style="1" customWidth="1"/>
    <col min="8208" max="8443" width="9.140625" style="1"/>
    <col min="8444" max="8444" width="6.42578125" style="1" customWidth="1"/>
    <col min="8445" max="8445" width="10" style="1" customWidth="1"/>
    <col min="8446" max="8446" width="13.5703125" style="1" customWidth="1"/>
    <col min="8447" max="8447" width="6.7109375" style="1" customWidth="1"/>
    <col min="8448" max="8448" width="5.28515625" style="1" customWidth="1"/>
    <col min="8449" max="8449" width="5.7109375" style="1" customWidth="1"/>
    <col min="8450" max="8450" width="6.85546875" style="1" customWidth="1"/>
    <col min="8451" max="8452" width="5.85546875" style="1" customWidth="1"/>
    <col min="8453" max="8453" width="6.140625" style="1" customWidth="1"/>
    <col min="8454" max="8454" width="8.42578125" style="1" customWidth="1"/>
    <col min="8455" max="8455" width="6.7109375" style="1" customWidth="1"/>
    <col min="8456" max="8456" width="5.7109375" style="1" customWidth="1"/>
    <col min="8457" max="8457" width="6.42578125" style="1" customWidth="1"/>
    <col min="8458" max="8458" width="6" style="1" customWidth="1"/>
    <col min="8459" max="8459" width="12.5703125" style="1" customWidth="1"/>
    <col min="8460" max="8460" width="11.140625" style="1" customWidth="1"/>
    <col min="8461" max="8461" width="14.42578125" style="1" customWidth="1"/>
    <col min="8462" max="8462" width="9.140625" style="1"/>
    <col min="8463" max="8463" width="15.5703125" style="1" customWidth="1"/>
    <col min="8464" max="8699" width="9.140625" style="1"/>
    <col min="8700" max="8700" width="6.42578125" style="1" customWidth="1"/>
    <col min="8701" max="8701" width="10" style="1" customWidth="1"/>
    <col min="8702" max="8702" width="13.5703125" style="1" customWidth="1"/>
    <col min="8703" max="8703" width="6.7109375" style="1" customWidth="1"/>
    <col min="8704" max="8704" width="5.28515625" style="1" customWidth="1"/>
    <col min="8705" max="8705" width="5.7109375" style="1" customWidth="1"/>
    <col min="8706" max="8706" width="6.85546875" style="1" customWidth="1"/>
    <col min="8707" max="8708" width="5.85546875" style="1" customWidth="1"/>
    <col min="8709" max="8709" width="6.140625" style="1" customWidth="1"/>
    <col min="8710" max="8710" width="8.42578125" style="1" customWidth="1"/>
    <col min="8711" max="8711" width="6.7109375" style="1" customWidth="1"/>
    <col min="8712" max="8712" width="5.7109375" style="1" customWidth="1"/>
    <col min="8713" max="8713" width="6.42578125" style="1" customWidth="1"/>
    <col min="8714" max="8714" width="6" style="1" customWidth="1"/>
    <col min="8715" max="8715" width="12.5703125" style="1" customWidth="1"/>
    <col min="8716" max="8716" width="11.140625" style="1" customWidth="1"/>
    <col min="8717" max="8717" width="14.42578125" style="1" customWidth="1"/>
    <col min="8718" max="8718" width="9.140625" style="1"/>
    <col min="8719" max="8719" width="15.5703125" style="1" customWidth="1"/>
    <col min="8720" max="8955" width="9.140625" style="1"/>
    <col min="8956" max="8956" width="6.42578125" style="1" customWidth="1"/>
    <col min="8957" max="8957" width="10" style="1" customWidth="1"/>
    <col min="8958" max="8958" width="13.5703125" style="1" customWidth="1"/>
    <col min="8959" max="8959" width="6.7109375" style="1" customWidth="1"/>
    <col min="8960" max="8960" width="5.28515625" style="1" customWidth="1"/>
    <col min="8961" max="8961" width="5.7109375" style="1" customWidth="1"/>
    <col min="8962" max="8962" width="6.85546875" style="1" customWidth="1"/>
    <col min="8963" max="8964" width="5.85546875" style="1" customWidth="1"/>
    <col min="8965" max="8965" width="6.140625" style="1" customWidth="1"/>
    <col min="8966" max="8966" width="8.42578125" style="1" customWidth="1"/>
    <col min="8967" max="8967" width="6.7109375" style="1" customWidth="1"/>
    <col min="8968" max="8968" width="5.7109375" style="1" customWidth="1"/>
    <col min="8969" max="8969" width="6.42578125" style="1" customWidth="1"/>
    <col min="8970" max="8970" width="6" style="1" customWidth="1"/>
    <col min="8971" max="8971" width="12.5703125" style="1" customWidth="1"/>
    <col min="8972" max="8972" width="11.140625" style="1" customWidth="1"/>
    <col min="8973" max="8973" width="14.42578125" style="1" customWidth="1"/>
    <col min="8974" max="8974" width="9.140625" style="1"/>
    <col min="8975" max="8975" width="15.5703125" style="1" customWidth="1"/>
    <col min="8976" max="9211" width="9.140625" style="1"/>
    <col min="9212" max="9212" width="6.42578125" style="1" customWidth="1"/>
    <col min="9213" max="9213" width="10" style="1" customWidth="1"/>
    <col min="9214" max="9214" width="13.5703125" style="1" customWidth="1"/>
    <col min="9215" max="9215" width="6.7109375" style="1" customWidth="1"/>
    <col min="9216" max="9216" width="5.28515625" style="1" customWidth="1"/>
    <col min="9217" max="9217" width="5.7109375" style="1" customWidth="1"/>
    <col min="9218" max="9218" width="6.85546875" style="1" customWidth="1"/>
    <col min="9219" max="9220" width="5.85546875" style="1" customWidth="1"/>
    <col min="9221" max="9221" width="6.140625" style="1" customWidth="1"/>
    <col min="9222" max="9222" width="8.42578125" style="1" customWidth="1"/>
    <col min="9223" max="9223" width="6.7109375" style="1" customWidth="1"/>
    <col min="9224" max="9224" width="5.7109375" style="1" customWidth="1"/>
    <col min="9225" max="9225" width="6.42578125" style="1" customWidth="1"/>
    <col min="9226" max="9226" width="6" style="1" customWidth="1"/>
    <col min="9227" max="9227" width="12.5703125" style="1" customWidth="1"/>
    <col min="9228" max="9228" width="11.140625" style="1" customWidth="1"/>
    <col min="9229" max="9229" width="14.42578125" style="1" customWidth="1"/>
    <col min="9230" max="9230" width="9.140625" style="1"/>
    <col min="9231" max="9231" width="15.5703125" style="1" customWidth="1"/>
    <col min="9232" max="9467" width="9.140625" style="1"/>
    <col min="9468" max="9468" width="6.42578125" style="1" customWidth="1"/>
    <col min="9469" max="9469" width="10" style="1" customWidth="1"/>
    <col min="9470" max="9470" width="13.5703125" style="1" customWidth="1"/>
    <col min="9471" max="9471" width="6.7109375" style="1" customWidth="1"/>
    <col min="9472" max="9472" width="5.28515625" style="1" customWidth="1"/>
    <col min="9473" max="9473" width="5.7109375" style="1" customWidth="1"/>
    <col min="9474" max="9474" width="6.85546875" style="1" customWidth="1"/>
    <col min="9475" max="9476" width="5.85546875" style="1" customWidth="1"/>
    <col min="9477" max="9477" width="6.140625" style="1" customWidth="1"/>
    <col min="9478" max="9478" width="8.42578125" style="1" customWidth="1"/>
    <col min="9479" max="9479" width="6.7109375" style="1" customWidth="1"/>
    <col min="9480" max="9480" width="5.7109375" style="1" customWidth="1"/>
    <col min="9481" max="9481" width="6.42578125" style="1" customWidth="1"/>
    <col min="9482" max="9482" width="6" style="1" customWidth="1"/>
    <col min="9483" max="9483" width="12.5703125" style="1" customWidth="1"/>
    <col min="9484" max="9484" width="11.140625" style="1" customWidth="1"/>
    <col min="9485" max="9485" width="14.42578125" style="1" customWidth="1"/>
    <col min="9486" max="9486" width="9.140625" style="1"/>
    <col min="9487" max="9487" width="15.5703125" style="1" customWidth="1"/>
    <col min="9488" max="9723" width="9.140625" style="1"/>
    <col min="9724" max="9724" width="6.42578125" style="1" customWidth="1"/>
    <col min="9725" max="9725" width="10" style="1" customWidth="1"/>
    <col min="9726" max="9726" width="13.5703125" style="1" customWidth="1"/>
    <col min="9727" max="9727" width="6.7109375" style="1" customWidth="1"/>
    <col min="9728" max="9728" width="5.28515625" style="1" customWidth="1"/>
    <col min="9729" max="9729" width="5.7109375" style="1" customWidth="1"/>
    <col min="9730" max="9730" width="6.85546875" style="1" customWidth="1"/>
    <col min="9731" max="9732" width="5.85546875" style="1" customWidth="1"/>
    <col min="9733" max="9733" width="6.140625" style="1" customWidth="1"/>
    <col min="9734" max="9734" width="8.42578125" style="1" customWidth="1"/>
    <col min="9735" max="9735" width="6.7109375" style="1" customWidth="1"/>
    <col min="9736" max="9736" width="5.7109375" style="1" customWidth="1"/>
    <col min="9737" max="9737" width="6.42578125" style="1" customWidth="1"/>
    <col min="9738" max="9738" width="6" style="1" customWidth="1"/>
    <col min="9739" max="9739" width="12.5703125" style="1" customWidth="1"/>
    <col min="9740" max="9740" width="11.140625" style="1" customWidth="1"/>
    <col min="9741" max="9741" width="14.42578125" style="1" customWidth="1"/>
    <col min="9742" max="9742" width="9.140625" style="1"/>
    <col min="9743" max="9743" width="15.5703125" style="1" customWidth="1"/>
    <col min="9744" max="9979" width="9.140625" style="1"/>
    <col min="9980" max="9980" width="6.42578125" style="1" customWidth="1"/>
    <col min="9981" max="9981" width="10" style="1" customWidth="1"/>
    <col min="9982" max="9982" width="13.5703125" style="1" customWidth="1"/>
    <col min="9983" max="9983" width="6.7109375" style="1" customWidth="1"/>
    <col min="9984" max="9984" width="5.28515625" style="1" customWidth="1"/>
    <col min="9985" max="9985" width="5.7109375" style="1" customWidth="1"/>
    <col min="9986" max="9986" width="6.85546875" style="1" customWidth="1"/>
    <col min="9987" max="9988" width="5.85546875" style="1" customWidth="1"/>
    <col min="9989" max="9989" width="6.140625" style="1" customWidth="1"/>
    <col min="9990" max="9990" width="8.42578125" style="1" customWidth="1"/>
    <col min="9991" max="9991" width="6.7109375" style="1" customWidth="1"/>
    <col min="9992" max="9992" width="5.7109375" style="1" customWidth="1"/>
    <col min="9993" max="9993" width="6.42578125" style="1" customWidth="1"/>
    <col min="9994" max="9994" width="6" style="1" customWidth="1"/>
    <col min="9995" max="9995" width="12.5703125" style="1" customWidth="1"/>
    <col min="9996" max="9996" width="11.140625" style="1" customWidth="1"/>
    <col min="9997" max="9997" width="14.42578125" style="1" customWidth="1"/>
    <col min="9998" max="9998" width="9.140625" style="1"/>
    <col min="9999" max="9999" width="15.5703125" style="1" customWidth="1"/>
    <col min="10000" max="10235" width="9.140625" style="1"/>
    <col min="10236" max="10236" width="6.42578125" style="1" customWidth="1"/>
    <col min="10237" max="10237" width="10" style="1" customWidth="1"/>
    <col min="10238" max="10238" width="13.5703125" style="1" customWidth="1"/>
    <col min="10239" max="10239" width="6.7109375" style="1" customWidth="1"/>
    <col min="10240" max="10240" width="5.28515625" style="1" customWidth="1"/>
    <col min="10241" max="10241" width="5.7109375" style="1" customWidth="1"/>
    <col min="10242" max="10242" width="6.85546875" style="1" customWidth="1"/>
    <col min="10243" max="10244" width="5.85546875" style="1" customWidth="1"/>
    <col min="10245" max="10245" width="6.140625" style="1" customWidth="1"/>
    <col min="10246" max="10246" width="8.42578125" style="1" customWidth="1"/>
    <col min="10247" max="10247" width="6.7109375" style="1" customWidth="1"/>
    <col min="10248" max="10248" width="5.7109375" style="1" customWidth="1"/>
    <col min="10249" max="10249" width="6.42578125" style="1" customWidth="1"/>
    <col min="10250" max="10250" width="6" style="1" customWidth="1"/>
    <col min="10251" max="10251" width="12.5703125" style="1" customWidth="1"/>
    <col min="10252" max="10252" width="11.140625" style="1" customWidth="1"/>
    <col min="10253" max="10253" width="14.42578125" style="1" customWidth="1"/>
    <col min="10254" max="10254" width="9.140625" style="1"/>
    <col min="10255" max="10255" width="15.5703125" style="1" customWidth="1"/>
    <col min="10256" max="10491" width="9.140625" style="1"/>
    <col min="10492" max="10492" width="6.42578125" style="1" customWidth="1"/>
    <col min="10493" max="10493" width="10" style="1" customWidth="1"/>
    <col min="10494" max="10494" width="13.5703125" style="1" customWidth="1"/>
    <col min="10495" max="10495" width="6.7109375" style="1" customWidth="1"/>
    <col min="10496" max="10496" width="5.28515625" style="1" customWidth="1"/>
    <col min="10497" max="10497" width="5.7109375" style="1" customWidth="1"/>
    <col min="10498" max="10498" width="6.85546875" style="1" customWidth="1"/>
    <col min="10499" max="10500" width="5.85546875" style="1" customWidth="1"/>
    <col min="10501" max="10501" width="6.140625" style="1" customWidth="1"/>
    <col min="10502" max="10502" width="8.42578125" style="1" customWidth="1"/>
    <col min="10503" max="10503" width="6.7109375" style="1" customWidth="1"/>
    <col min="10504" max="10504" width="5.7109375" style="1" customWidth="1"/>
    <col min="10505" max="10505" width="6.42578125" style="1" customWidth="1"/>
    <col min="10506" max="10506" width="6" style="1" customWidth="1"/>
    <col min="10507" max="10507" width="12.5703125" style="1" customWidth="1"/>
    <col min="10508" max="10508" width="11.140625" style="1" customWidth="1"/>
    <col min="10509" max="10509" width="14.42578125" style="1" customWidth="1"/>
    <col min="10510" max="10510" width="9.140625" style="1"/>
    <col min="10511" max="10511" width="15.5703125" style="1" customWidth="1"/>
    <col min="10512" max="10747" width="9.140625" style="1"/>
    <col min="10748" max="10748" width="6.42578125" style="1" customWidth="1"/>
    <col min="10749" max="10749" width="10" style="1" customWidth="1"/>
    <col min="10750" max="10750" width="13.5703125" style="1" customWidth="1"/>
    <col min="10751" max="10751" width="6.7109375" style="1" customWidth="1"/>
    <col min="10752" max="10752" width="5.28515625" style="1" customWidth="1"/>
    <col min="10753" max="10753" width="5.7109375" style="1" customWidth="1"/>
    <col min="10754" max="10754" width="6.85546875" style="1" customWidth="1"/>
    <col min="10755" max="10756" width="5.85546875" style="1" customWidth="1"/>
    <col min="10757" max="10757" width="6.140625" style="1" customWidth="1"/>
    <col min="10758" max="10758" width="8.42578125" style="1" customWidth="1"/>
    <col min="10759" max="10759" width="6.7109375" style="1" customWidth="1"/>
    <col min="10760" max="10760" width="5.7109375" style="1" customWidth="1"/>
    <col min="10761" max="10761" width="6.42578125" style="1" customWidth="1"/>
    <col min="10762" max="10762" width="6" style="1" customWidth="1"/>
    <col min="10763" max="10763" width="12.5703125" style="1" customWidth="1"/>
    <col min="10764" max="10764" width="11.140625" style="1" customWidth="1"/>
    <col min="10765" max="10765" width="14.42578125" style="1" customWidth="1"/>
    <col min="10766" max="10766" width="9.140625" style="1"/>
    <col min="10767" max="10767" width="15.5703125" style="1" customWidth="1"/>
    <col min="10768" max="11003" width="9.140625" style="1"/>
    <col min="11004" max="11004" width="6.42578125" style="1" customWidth="1"/>
    <col min="11005" max="11005" width="10" style="1" customWidth="1"/>
    <col min="11006" max="11006" width="13.5703125" style="1" customWidth="1"/>
    <col min="11007" max="11007" width="6.7109375" style="1" customWidth="1"/>
    <col min="11008" max="11008" width="5.28515625" style="1" customWidth="1"/>
    <col min="11009" max="11009" width="5.7109375" style="1" customWidth="1"/>
    <col min="11010" max="11010" width="6.85546875" style="1" customWidth="1"/>
    <col min="11011" max="11012" width="5.85546875" style="1" customWidth="1"/>
    <col min="11013" max="11013" width="6.140625" style="1" customWidth="1"/>
    <col min="11014" max="11014" width="8.42578125" style="1" customWidth="1"/>
    <col min="11015" max="11015" width="6.7109375" style="1" customWidth="1"/>
    <col min="11016" max="11016" width="5.7109375" style="1" customWidth="1"/>
    <col min="11017" max="11017" width="6.42578125" style="1" customWidth="1"/>
    <col min="11018" max="11018" width="6" style="1" customWidth="1"/>
    <col min="11019" max="11019" width="12.5703125" style="1" customWidth="1"/>
    <col min="11020" max="11020" width="11.140625" style="1" customWidth="1"/>
    <col min="11021" max="11021" width="14.42578125" style="1" customWidth="1"/>
    <col min="11022" max="11022" width="9.140625" style="1"/>
    <col min="11023" max="11023" width="15.5703125" style="1" customWidth="1"/>
    <col min="11024" max="11259" width="9.140625" style="1"/>
    <col min="11260" max="11260" width="6.42578125" style="1" customWidth="1"/>
    <col min="11261" max="11261" width="10" style="1" customWidth="1"/>
    <col min="11262" max="11262" width="13.5703125" style="1" customWidth="1"/>
    <col min="11263" max="11263" width="6.7109375" style="1" customWidth="1"/>
    <col min="11264" max="11264" width="5.28515625" style="1" customWidth="1"/>
    <col min="11265" max="11265" width="5.7109375" style="1" customWidth="1"/>
    <col min="11266" max="11266" width="6.85546875" style="1" customWidth="1"/>
    <col min="11267" max="11268" width="5.85546875" style="1" customWidth="1"/>
    <col min="11269" max="11269" width="6.140625" style="1" customWidth="1"/>
    <col min="11270" max="11270" width="8.42578125" style="1" customWidth="1"/>
    <col min="11271" max="11271" width="6.7109375" style="1" customWidth="1"/>
    <col min="11272" max="11272" width="5.7109375" style="1" customWidth="1"/>
    <col min="11273" max="11273" width="6.42578125" style="1" customWidth="1"/>
    <col min="11274" max="11274" width="6" style="1" customWidth="1"/>
    <col min="11275" max="11275" width="12.5703125" style="1" customWidth="1"/>
    <col min="11276" max="11276" width="11.140625" style="1" customWidth="1"/>
    <col min="11277" max="11277" width="14.42578125" style="1" customWidth="1"/>
    <col min="11278" max="11278" width="9.140625" style="1"/>
    <col min="11279" max="11279" width="15.5703125" style="1" customWidth="1"/>
    <col min="11280" max="11515" width="9.140625" style="1"/>
    <col min="11516" max="11516" width="6.42578125" style="1" customWidth="1"/>
    <col min="11517" max="11517" width="10" style="1" customWidth="1"/>
    <col min="11518" max="11518" width="13.5703125" style="1" customWidth="1"/>
    <col min="11519" max="11519" width="6.7109375" style="1" customWidth="1"/>
    <col min="11520" max="11520" width="5.28515625" style="1" customWidth="1"/>
    <col min="11521" max="11521" width="5.7109375" style="1" customWidth="1"/>
    <col min="11522" max="11522" width="6.85546875" style="1" customWidth="1"/>
    <col min="11523" max="11524" width="5.85546875" style="1" customWidth="1"/>
    <col min="11525" max="11525" width="6.140625" style="1" customWidth="1"/>
    <col min="11526" max="11526" width="8.42578125" style="1" customWidth="1"/>
    <col min="11527" max="11527" width="6.7109375" style="1" customWidth="1"/>
    <col min="11528" max="11528" width="5.7109375" style="1" customWidth="1"/>
    <col min="11529" max="11529" width="6.42578125" style="1" customWidth="1"/>
    <col min="11530" max="11530" width="6" style="1" customWidth="1"/>
    <col min="11531" max="11531" width="12.5703125" style="1" customWidth="1"/>
    <col min="11532" max="11532" width="11.140625" style="1" customWidth="1"/>
    <col min="11533" max="11533" width="14.42578125" style="1" customWidth="1"/>
    <col min="11534" max="11534" width="9.140625" style="1"/>
    <col min="11535" max="11535" width="15.5703125" style="1" customWidth="1"/>
    <col min="11536" max="11771" width="9.140625" style="1"/>
    <col min="11772" max="11772" width="6.42578125" style="1" customWidth="1"/>
    <col min="11773" max="11773" width="10" style="1" customWidth="1"/>
    <col min="11774" max="11774" width="13.5703125" style="1" customWidth="1"/>
    <col min="11775" max="11775" width="6.7109375" style="1" customWidth="1"/>
    <col min="11776" max="11776" width="5.28515625" style="1" customWidth="1"/>
    <col min="11777" max="11777" width="5.7109375" style="1" customWidth="1"/>
    <col min="11778" max="11778" width="6.85546875" style="1" customWidth="1"/>
    <col min="11779" max="11780" width="5.85546875" style="1" customWidth="1"/>
    <col min="11781" max="11781" width="6.140625" style="1" customWidth="1"/>
    <col min="11782" max="11782" width="8.42578125" style="1" customWidth="1"/>
    <col min="11783" max="11783" width="6.7109375" style="1" customWidth="1"/>
    <col min="11784" max="11784" width="5.7109375" style="1" customWidth="1"/>
    <col min="11785" max="11785" width="6.42578125" style="1" customWidth="1"/>
    <col min="11786" max="11786" width="6" style="1" customWidth="1"/>
    <col min="11787" max="11787" width="12.5703125" style="1" customWidth="1"/>
    <col min="11788" max="11788" width="11.140625" style="1" customWidth="1"/>
    <col min="11789" max="11789" width="14.42578125" style="1" customWidth="1"/>
    <col min="11790" max="11790" width="9.140625" style="1"/>
    <col min="11791" max="11791" width="15.5703125" style="1" customWidth="1"/>
    <col min="11792" max="12027" width="9.140625" style="1"/>
    <col min="12028" max="12028" width="6.42578125" style="1" customWidth="1"/>
    <col min="12029" max="12029" width="10" style="1" customWidth="1"/>
    <col min="12030" max="12030" width="13.5703125" style="1" customWidth="1"/>
    <col min="12031" max="12031" width="6.7109375" style="1" customWidth="1"/>
    <col min="12032" max="12032" width="5.28515625" style="1" customWidth="1"/>
    <col min="12033" max="12033" width="5.7109375" style="1" customWidth="1"/>
    <col min="12034" max="12034" width="6.85546875" style="1" customWidth="1"/>
    <col min="12035" max="12036" width="5.85546875" style="1" customWidth="1"/>
    <col min="12037" max="12037" width="6.140625" style="1" customWidth="1"/>
    <col min="12038" max="12038" width="8.42578125" style="1" customWidth="1"/>
    <col min="12039" max="12039" width="6.7109375" style="1" customWidth="1"/>
    <col min="12040" max="12040" width="5.7109375" style="1" customWidth="1"/>
    <col min="12041" max="12041" width="6.42578125" style="1" customWidth="1"/>
    <col min="12042" max="12042" width="6" style="1" customWidth="1"/>
    <col min="12043" max="12043" width="12.5703125" style="1" customWidth="1"/>
    <col min="12044" max="12044" width="11.140625" style="1" customWidth="1"/>
    <col min="12045" max="12045" width="14.42578125" style="1" customWidth="1"/>
    <col min="12046" max="12046" width="9.140625" style="1"/>
    <col min="12047" max="12047" width="15.5703125" style="1" customWidth="1"/>
    <col min="12048" max="12283" width="9.140625" style="1"/>
    <col min="12284" max="12284" width="6.42578125" style="1" customWidth="1"/>
    <col min="12285" max="12285" width="10" style="1" customWidth="1"/>
    <col min="12286" max="12286" width="13.5703125" style="1" customWidth="1"/>
    <col min="12287" max="12287" width="6.7109375" style="1" customWidth="1"/>
    <col min="12288" max="12288" width="5.28515625" style="1" customWidth="1"/>
    <col min="12289" max="12289" width="5.7109375" style="1" customWidth="1"/>
    <col min="12290" max="12290" width="6.85546875" style="1" customWidth="1"/>
    <col min="12291" max="12292" width="5.85546875" style="1" customWidth="1"/>
    <col min="12293" max="12293" width="6.140625" style="1" customWidth="1"/>
    <col min="12294" max="12294" width="8.42578125" style="1" customWidth="1"/>
    <col min="12295" max="12295" width="6.7109375" style="1" customWidth="1"/>
    <col min="12296" max="12296" width="5.7109375" style="1" customWidth="1"/>
    <col min="12297" max="12297" width="6.42578125" style="1" customWidth="1"/>
    <col min="12298" max="12298" width="6" style="1" customWidth="1"/>
    <col min="12299" max="12299" width="12.5703125" style="1" customWidth="1"/>
    <col min="12300" max="12300" width="11.140625" style="1" customWidth="1"/>
    <col min="12301" max="12301" width="14.42578125" style="1" customWidth="1"/>
    <col min="12302" max="12302" width="9.140625" style="1"/>
    <col min="12303" max="12303" width="15.5703125" style="1" customWidth="1"/>
    <col min="12304" max="12539" width="9.140625" style="1"/>
    <col min="12540" max="12540" width="6.42578125" style="1" customWidth="1"/>
    <col min="12541" max="12541" width="10" style="1" customWidth="1"/>
    <col min="12542" max="12542" width="13.5703125" style="1" customWidth="1"/>
    <col min="12543" max="12543" width="6.7109375" style="1" customWidth="1"/>
    <col min="12544" max="12544" width="5.28515625" style="1" customWidth="1"/>
    <col min="12545" max="12545" width="5.7109375" style="1" customWidth="1"/>
    <col min="12546" max="12546" width="6.85546875" style="1" customWidth="1"/>
    <col min="12547" max="12548" width="5.85546875" style="1" customWidth="1"/>
    <col min="12549" max="12549" width="6.140625" style="1" customWidth="1"/>
    <col min="12550" max="12550" width="8.42578125" style="1" customWidth="1"/>
    <col min="12551" max="12551" width="6.7109375" style="1" customWidth="1"/>
    <col min="12552" max="12552" width="5.7109375" style="1" customWidth="1"/>
    <col min="12553" max="12553" width="6.42578125" style="1" customWidth="1"/>
    <col min="12554" max="12554" width="6" style="1" customWidth="1"/>
    <col min="12555" max="12555" width="12.5703125" style="1" customWidth="1"/>
    <col min="12556" max="12556" width="11.140625" style="1" customWidth="1"/>
    <col min="12557" max="12557" width="14.42578125" style="1" customWidth="1"/>
    <col min="12558" max="12558" width="9.140625" style="1"/>
    <col min="12559" max="12559" width="15.5703125" style="1" customWidth="1"/>
    <col min="12560" max="12795" width="9.140625" style="1"/>
    <col min="12796" max="12796" width="6.42578125" style="1" customWidth="1"/>
    <col min="12797" max="12797" width="10" style="1" customWidth="1"/>
    <col min="12798" max="12798" width="13.5703125" style="1" customWidth="1"/>
    <col min="12799" max="12799" width="6.7109375" style="1" customWidth="1"/>
    <col min="12800" max="12800" width="5.28515625" style="1" customWidth="1"/>
    <col min="12801" max="12801" width="5.7109375" style="1" customWidth="1"/>
    <col min="12802" max="12802" width="6.85546875" style="1" customWidth="1"/>
    <col min="12803" max="12804" width="5.85546875" style="1" customWidth="1"/>
    <col min="12805" max="12805" width="6.140625" style="1" customWidth="1"/>
    <col min="12806" max="12806" width="8.42578125" style="1" customWidth="1"/>
    <col min="12807" max="12807" width="6.7109375" style="1" customWidth="1"/>
    <col min="12808" max="12808" width="5.7109375" style="1" customWidth="1"/>
    <col min="12809" max="12809" width="6.42578125" style="1" customWidth="1"/>
    <col min="12810" max="12810" width="6" style="1" customWidth="1"/>
    <col min="12811" max="12811" width="12.5703125" style="1" customWidth="1"/>
    <col min="12812" max="12812" width="11.140625" style="1" customWidth="1"/>
    <col min="12813" max="12813" width="14.42578125" style="1" customWidth="1"/>
    <col min="12814" max="12814" width="9.140625" style="1"/>
    <col min="12815" max="12815" width="15.5703125" style="1" customWidth="1"/>
    <col min="12816" max="13051" width="9.140625" style="1"/>
    <col min="13052" max="13052" width="6.42578125" style="1" customWidth="1"/>
    <col min="13053" max="13053" width="10" style="1" customWidth="1"/>
    <col min="13054" max="13054" width="13.5703125" style="1" customWidth="1"/>
    <col min="13055" max="13055" width="6.7109375" style="1" customWidth="1"/>
    <col min="13056" max="13056" width="5.28515625" style="1" customWidth="1"/>
    <col min="13057" max="13057" width="5.7109375" style="1" customWidth="1"/>
    <col min="13058" max="13058" width="6.85546875" style="1" customWidth="1"/>
    <col min="13059" max="13060" width="5.85546875" style="1" customWidth="1"/>
    <col min="13061" max="13061" width="6.140625" style="1" customWidth="1"/>
    <col min="13062" max="13062" width="8.42578125" style="1" customWidth="1"/>
    <col min="13063" max="13063" width="6.7109375" style="1" customWidth="1"/>
    <col min="13064" max="13064" width="5.7109375" style="1" customWidth="1"/>
    <col min="13065" max="13065" width="6.42578125" style="1" customWidth="1"/>
    <col min="13066" max="13066" width="6" style="1" customWidth="1"/>
    <col min="13067" max="13067" width="12.5703125" style="1" customWidth="1"/>
    <col min="13068" max="13068" width="11.140625" style="1" customWidth="1"/>
    <col min="13069" max="13069" width="14.42578125" style="1" customWidth="1"/>
    <col min="13070" max="13070" width="9.140625" style="1"/>
    <col min="13071" max="13071" width="15.5703125" style="1" customWidth="1"/>
    <col min="13072" max="13307" width="9.140625" style="1"/>
    <col min="13308" max="13308" width="6.42578125" style="1" customWidth="1"/>
    <col min="13309" max="13309" width="10" style="1" customWidth="1"/>
    <col min="13310" max="13310" width="13.5703125" style="1" customWidth="1"/>
    <col min="13311" max="13311" width="6.7109375" style="1" customWidth="1"/>
    <col min="13312" max="13312" width="5.28515625" style="1" customWidth="1"/>
    <col min="13313" max="13313" width="5.7109375" style="1" customWidth="1"/>
    <col min="13314" max="13314" width="6.85546875" style="1" customWidth="1"/>
    <col min="13315" max="13316" width="5.85546875" style="1" customWidth="1"/>
    <col min="13317" max="13317" width="6.140625" style="1" customWidth="1"/>
    <col min="13318" max="13318" width="8.42578125" style="1" customWidth="1"/>
    <col min="13319" max="13319" width="6.7109375" style="1" customWidth="1"/>
    <col min="13320" max="13320" width="5.7109375" style="1" customWidth="1"/>
    <col min="13321" max="13321" width="6.42578125" style="1" customWidth="1"/>
    <col min="13322" max="13322" width="6" style="1" customWidth="1"/>
    <col min="13323" max="13323" width="12.5703125" style="1" customWidth="1"/>
    <col min="13324" max="13324" width="11.140625" style="1" customWidth="1"/>
    <col min="13325" max="13325" width="14.42578125" style="1" customWidth="1"/>
    <col min="13326" max="13326" width="9.140625" style="1"/>
    <col min="13327" max="13327" width="15.5703125" style="1" customWidth="1"/>
    <col min="13328" max="13563" width="9.140625" style="1"/>
    <col min="13564" max="13564" width="6.42578125" style="1" customWidth="1"/>
    <col min="13565" max="13565" width="10" style="1" customWidth="1"/>
    <col min="13566" max="13566" width="13.5703125" style="1" customWidth="1"/>
    <col min="13567" max="13567" width="6.7109375" style="1" customWidth="1"/>
    <col min="13568" max="13568" width="5.28515625" style="1" customWidth="1"/>
    <col min="13569" max="13569" width="5.7109375" style="1" customWidth="1"/>
    <col min="13570" max="13570" width="6.85546875" style="1" customWidth="1"/>
    <col min="13571" max="13572" width="5.85546875" style="1" customWidth="1"/>
    <col min="13573" max="13573" width="6.140625" style="1" customWidth="1"/>
    <col min="13574" max="13574" width="8.42578125" style="1" customWidth="1"/>
    <col min="13575" max="13575" width="6.7109375" style="1" customWidth="1"/>
    <col min="13576" max="13576" width="5.7109375" style="1" customWidth="1"/>
    <col min="13577" max="13577" width="6.42578125" style="1" customWidth="1"/>
    <col min="13578" max="13578" width="6" style="1" customWidth="1"/>
    <col min="13579" max="13579" width="12.5703125" style="1" customWidth="1"/>
    <col min="13580" max="13580" width="11.140625" style="1" customWidth="1"/>
    <col min="13581" max="13581" width="14.42578125" style="1" customWidth="1"/>
    <col min="13582" max="13582" width="9.140625" style="1"/>
    <col min="13583" max="13583" width="15.5703125" style="1" customWidth="1"/>
    <col min="13584" max="13819" width="9.140625" style="1"/>
    <col min="13820" max="13820" width="6.42578125" style="1" customWidth="1"/>
    <col min="13821" max="13821" width="10" style="1" customWidth="1"/>
    <col min="13822" max="13822" width="13.5703125" style="1" customWidth="1"/>
    <col min="13823" max="13823" width="6.7109375" style="1" customWidth="1"/>
    <col min="13824" max="13824" width="5.28515625" style="1" customWidth="1"/>
    <col min="13825" max="13825" width="5.7109375" style="1" customWidth="1"/>
    <col min="13826" max="13826" width="6.85546875" style="1" customWidth="1"/>
    <col min="13827" max="13828" width="5.85546875" style="1" customWidth="1"/>
    <col min="13829" max="13829" width="6.140625" style="1" customWidth="1"/>
    <col min="13830" max="13830" width="8.42578125" style="1" customWidth="1"/>
    <col min="13831" max="13831" width="6.7109375" style="1" customWidth="1"/>
    <col min="13832" max="13832" width="5.7109375" style="1" customWidth="1"/>
    <col min="13833" max="13833" width="6.42578125" style="1" customWidth="1"/>
    <col min="13834" max="13834" width="6" style="1" customWidth="1"/>
    <col min="13835" max="13835" width="12.5703125" style="1" customWidth="1"/>
    <col min="13836" max="13836" width="11.140625" style="1" customWidth="1"/>
    <col min="13837" max="13837" width="14.42578125" style="1" customWidth="1"/>
    <col min="13838" max="13838" width="9.140625" style="1"/>
    <col min="13839" max="13839" width="15.5703125" style="1" customWidth="1"/>
    <col min="13840" max="14075" width="9.140625" style="1"/>
    <col min="14076" max="14076" width="6.42578125" style="1" customWidth="1"/>
    <col min="14077" max="14077" width="10" style="1" customWidth="1"/>
    <col min="14078" max="14078" width="13.5703125" style="1" customWidth="1"/>
    <col min="14079" max="14079" width="6.7109375" style="1" customWidth="1"/>
    <col min="14080" max="14080" width="5.28515625" style="1" customWidth="1"/>
    <col min="14081" max="14081" width="5.7109375" style="1" customWidth="1"/>
    <col min="14082" max="14082" width="6.85546875" style="1" customWidth="1"/>
    <col min="14083" max="14084" width="5.85546875" style="1" customWidth="1"/>
    <col min="14085" max="14085" width="6.140625" style="1" customWidth="1"/>
    <col min="14086" max="14086" width="8.42578125" style="1" customWidth="1"/>
    <col min="14087" max="14087" width="6.7109375" style="1" customWidth="1"/>
    <col min="14088" max="14088" width="5.7109375" style="1" customWidth="1"/>
    <col min="14089" max="14089" width="6.42578125" style="1" customWidth="1"/>
    <col min="14090" max="14090" width="6" style="1" customWidth="1"/>
    <col min="14091" max="14091" width="12.5703125" style="1" customWidth="1"/>
    <col min="14092" max="14092" width="11.140625" style="1" customWidth="1"/>
    <col min="14093" max="14093" width="14.42578125" style="1" customWidth="1"/>
    <col min="14094" max="14094" width="9.140625" style="1"/>
    <col min="14095" max="14095" width="15.5703125" style="1" customWidth="1"/>
    <col min="14096" max="14331" width="9.140625" style="1"/>
    <col min="14332" max="14332" width="6.42578125" style="1" customWidth="1"/>
    <col min="14333" max="14333" width="10" style="1" customWidth="1"/>
    <col min="14334" max="14334" width="13.5703125" style="1" customWidth="1"/>
    <col min="14335" max="14335" width="6.7109375" style="1" customWidth="1"/>
    <col min="14336" max="14336" width="5.28515625" style="1" customWidth="1"/>
    <col min="14337" max="14337" width="5.7109375" style="1" customWidth="1"/>
    <col min="14338" max="14338" width="6.85546875" style="1" customWidth="1"/>
    <col min="14339" max="14340" width="5.85546875" style="1" customWidth="1"/>
    <col min="14341" max="14341" width="6.140625" style="1" customWidth="1"/>
    <col min="14342" max="14342" width="8.42578125" style="1" customWidth="1"/>
    <col min="14343" max="14343" width="6.7109375" style="1" customWidth="1"/>
    <col min="14344" max="14344" width="5.7109375" style="1" customWidth="1"/>
    <col min="14345" max="14345" width="6.42578125" style="1" customWidth="1"/>
    <col min="14346" max="14346" width="6" style="1" customWidth="1"/>
    <col min="14347" max="14347" width="12.5703125" style="1" customWidth="1"/>
    <col min="14348" max="14348" width="11.140625" style="1" customWidth="1"/>
    <col min="14349" max="14349" width="14.42578125" style="1" customWidth="1"/>
    <col min="14350" max="14350" width="9.140625" style="1"/>
    <col min="14351" max="14351" width="15.5703125" style="1" customWidth="1"/>
    <col min="14352" max="14587" width="9.140625" style="1"/>
    <col min="14588" max="14588" width="6.42578125" style="1" customWidth="1"/>
    <col min="14589" max="14589" width="10" style="1" customWidth="1"/>
    <col min="14590" max="14590" width="13.5703125" style="1" customWidth="1"/>
    <col min="14591" max="14591" width="6.7109375" style="1" customWidth="1"/>
    <col min="14592" max="14592" width="5.28515625" style="1" customWidth="1"/>
    <col min="14593" max="14593" width="5.7109375" style="1" customWidth="1"/>
    <col min="14594" max="14594" width="6.85546875" style="1" customWidth="1"/>
    <col min="14595" max="14596" width="5.85546875" style="1" customWidth="1"/>
    <col min="14597" max="14597" width="6.140625" style="1" customWidth="1"/>
    <col min="14598" max="14598" width="8.42578125" style="1" customWidth="1"/>
    <col min="14599" max="14599" width="6.7109375" style="1" customWidth="1"/>
    <col min="14600" max="14600" width="5.7109375" style="1" customWidth="1"/>
    <col min="14601" max="14601" width="6.42578125" style="1" customWidth="1"/>
    <col min="14602" max="14602" width="6" style="1" customWidth="1"/>
    <col min="14603" max="14603" width="12.5703125" style="1" customWidth="1"/>
    <col min="14604" max="14604" width="11.140625" style="1" customWidth="1"/>
    <col min="14605" max="14605" width="14.42578125" style="1" customWidth="1"/>
    <col min="14606" max="14606" width="9.140625" style="1"/>
    <col min="14607" max="14607" width="15.5703125" style="1" customWidth="1"/>
    <col min="14608" max="14843" width="9.140625" style="1"/>
    <col min="14844" max="14844" width="6.42578125" style="1" customWidth="1"/>
    <col min="14845" max="14845" width="10" style="1" customWidth="1"/>
    <col min="14846" max="14846" width="13.5703125" style="1" customWidth="1"/>
    <col min="14847" max="14847" width="6.7109375" style="1" customWidth="1"/>
    <col min="14848" max="14848" width="5.28515625" style="1" customWidth="1"/>
    <col min="14849" max="14849" width="5.7109375" style="1" customWidth="1"/>
    <col min="14850" max="14850" width="6.85546875" style="1" customWidth="1"/>
    <col min="14851" max="14852" width="5.85546875" style="1" customWidth="1"/>
    <col min="14853" max="14853" width="6.140625" style="1" customWidth="1"/>
    <col min="14854" max="14854" width="8.42578125" style="1" customWidth="1"/>
    <col min="14855" max="14855" width="6.7109375" style="1" customWidth="1"/>
    <col min="14856" max="14856" width="5.7109375" style="1" customWidth="1"/>
    <col min="14857" max="14857" width="6.42578125" style="1" customWidth="1"/>
    <col min="14858" max="14858" width="6" style="1" customWidth="1"/>
    <col min="14859" max="14859" width="12.5703125" style="1" customWidth="1"/>
    <col min="14860" max="14860" width="11.140625" style="1" customWidth="1"/>
    <col min="14861" max="14861" width="14.42578125" style="1" customWidth="1"/>
    <col min="14862" max="14862" width="9.140625" style="1"/>
    <col min="14863" max="14863" width="15.5703125" style="1" customWidth="1"/>
    <col min="14864" max="15099" width="9.140625" style="1"/>
    <col min="15100" max="15100" width="6.42578125" style="1" customWidth="1"/>
    <col min="15101" max="15101" width="10" style="1" customWidth="1"/>
    <col min="15102" max="15102" width="13.5703125" style="1" customWidth="1"/>
    <col min="15103" max="15103" width="6.7109375" style="1" customWidth="1"/>
    <col min="15104" max="15104" width="5.28515625" style="1" customWidth="1"/>
    <col min="15105" max="15105" width="5.7109375" style="1" customWidth="1"/>
    <col min="15106" max="15106" width="6.85546875" style="1" customWidth="1"/>
    <col min="15107" max="15108" width="5.85546875" style="1" customWidth="1"/>
    <col min="15109" max="15109" width="6.140625" style="1" customWidth="1"/>
    <col min="15110" max="15110" width="8.42578125" style="1" customWidth="1"/>
    <col min="15111" max="15111" width="6.7109375" style="1" customWidth="1"/>
    <col min="15112" max="15112" width="5.7109375" style="1" customWidth="1"/>
    <col min="15113" max="15113" width="6.42578125" style="1" customWidth="1"/>
    <col min="15114" max="15114" width="6" style="1" customWidth="1"/>
    <col min="15115" max="15115" width="12.5703125" style="1" customWidth="1"/>
    <col min="15116" max="15116" width="11.140625" style="1" customWidth="1"/>
    <col min="15117" max="15117" width="14.42578125" style="1" customWidth="1"/>
    <col min="15118" max="15118" width="9.140625" style="1"/>
    <col min="15119" max="15119" width="15.5703125" style="1" customWidth="1"/>
    <col min="15120" max="15355" width="9.140625" style="1"/>
    <col min="15356" max="15356" width="6.42578125" style="1" customWidth="1"/>
    <col min="15357" max="15357" width="10" style="1" customWidth="1"/>
    <col min="15358" max="15358" width="13.5703125" style="1" customWidth="1"/>
    <col min="15359" max="15359" width="6.7109375" style="1" customWidth="1"/>
    <col min="15360" max="15360" width="5.28515625" style="1" customWidth="1"/>
    <col min="15361" max="15361" width="5.7109375" style="1" customWidth="1"/>
    <col min="15362" max="15362" width="6.85546875" style="1" customWidth="1"/>
    <col min="15363" max="15364" width="5.85546875" style="1" customWidth="1"/>
    <col min="15365" max="15365" width="6.140625" style="1" customWidth="1"/>
    <col min="15366" max="15366" width="8.42578125" style="1" customWidth="1"/>
    <col min="15367" max="15367" width="6.7109375" style="1" customWidth="1"/>
    <col min="15368" max="15368" width="5.7109375" style="1" customWidth="1"/>
    <col min="15369" max="15369" width="6.42578125" style="1" customWidth="1"/>
    <col min="15370" max="15370" width="6" style="1" customWidth="1"/>
    <col min="15371" max="15371" width="12.5703125" style="1" customWidth="1"/>
    <col min="15372" max="15372" width="11.140625" style="1" customWidth="1"/>
    <col min="15373" max="15373" width="14.42578125" style="1" customWidth="1"/>
    <col min="15374" max="15374" width="9.140625" style="1"/>
    <col min="15375" max="15375" width="15.5703125" style="1" customWidth="1"/>
    <col min="15376" max="15611" width="9.140625" style="1"/>
    <col min="15612" max="15612" width="6.42578125" style="1" customWidth="1"/>
    <col min="15613" max="15613" width="10" style="1" customWidth="1"/>
    <col min="15614" max="15614" width="13.5703125" style="1" customWidth="1"/>
    <col min="15615" max="15615" width="6.7109375" style="1" customWidth="1"/>
    <col min="15616" max="15616" width="5.28515625" style="1" customWidth="1"/>
    <col min="15617" max="15617" width="5.7109375" style="1" customWidth="1"/>
    <col min="15618" max="15618" width="6.85546875" style="1" customWidth="1"/>
    <col min="15619" max="15620" width="5.85546875" style="1" customWidth="1"/>
    <col min="15621" max="15621" width="6.140625" style="1" customWidth="1"/>
    <col min="15622" max="15622" width="8.42578125" style="1" customWidth="1"/>
    <col min="15623" max="15623" width="6.7109375" style="1" customWidth="1"/>
    <col min="15624" max="15624" width="5.7109375" style="1" customWidth="1"/>
    <col min="15625" max="15625" width="6.42578125" style="1" customWidth="1"/>
    <col min="15626" max="15626" width="6" style="1" customWidth="1"/>
    <col min="15627" max="15627" width="12.5703125" style="1" customWidth="1"/>
    <col min="15628" max="15628" width="11.140625" style="1" customWidth="1"/>
    <col min="15629" max="15629" width="14.42578125" style="1" customWidth="1"/>
    <col min="15630" max="15630" width="9.140625" style="1"/>
    <col min="15631" max="15631" width="15.5703125" style="1" customWidth="1"/>
    <col min="15632" max="15867" width="9.140625" style="1"/>
    <col min="15868" max="15868" width="6.42578125" style="1" customWidth="1"/>
    <col min="15869" max="15869" width="10" style="1" customWidth="1"/>
    <col min="15870" max="15870" width="13.5703125" style="1" customWidth="1"/>
    <col min="15871" max="15871" width="6.7109375" style="1" customWidth="1"/>
    <col min="15872" max="15872" width="5.28515625" style="1" customWidth="1"/>
    <col min="15873" max="15873" width="5.7109375" style="1" customWidth="1"/>
    <col min="15874" max="15874" width="6.85546875" style="1" customWidth="1"/>
    <col min="15875" max="15876" width="5.85546875" style="1" customWidth="1"/>
    <col min="15877" max="15877" width="6.140625" style="1" customWidth="1"/>
    <col min="15878" max="15878" width="8.42578125" style="1" customWidth="1"/>
    <col min="15879" max="15879" width="6.7109375" style="1" customWidth="1"/>
    <col min="15880" max="15880" width="5.7109375" style="1" customWidth="1"/>
    <col min="15881" max="15881" width="6.42578125" style="1" customWidth="1"/>
    <col min="15882" max="15882" width="6" style="1" customWidth="1"/>
    <col min="15883" max="15883" width="12.5703125" style="1" customWidth="1"/>
    <col min="15884" max="15884" width="11.140625" style="1" customWidth="1"/>
    <col min="15885" max="15885" width="14.42578125" style="1" customWidth="1"/>
    <col min="15886" max="15886" width="9.140625" style="1"/>
    <col min="15887" max="15887" width="15.5703125" style="1" customWidth="1"/>
    <col min="15888" max="16123" width="9.140625" style="1"/>
    <col min="16124" max="16124" width="6.42578125" style="1" customWidth="1"/>
    <col min="16125" max="16125" width="10" style="1" customWidth="1"/>
    <col min="16126" max="16126" width="13.5703125" style="1" customWidth="1"/>
    <col min="16127" max="16127" width="6.7109375" style="1" customWidth="1"/>
    <col min="16128" max="16128" width="5.28515625" style="1" customWidth="1"/>
    <col min="16129" max="16129" width="5.7109375" style="1" customWidth="1"/>
    <col min="16130" max="16130" width="6.85546875" style="1" customWidth="1"/>
    <col min="16131" max="16132" width="5.85546875" style="1" customWidth="1"/>
    <col min="16133" max="16133" width="6.140625" style="1" customWidth="1"/>
    <col min="16134" max="16134" width="8.42578125" style="1" customWidth="1"/>
    <col min="16135" max="16135" width="6.7109375" style="1" customWidth="1"/>
    <col min="16136" max="16136" width="5.7109375" style="1" customWidth="1"/>
    <col min="16137" max="16137" width="6.42578125" style="1" customWidth="1"/>
    <col min="16138" max="16138" width="6" style="1" customWidth="1"/>
    <col min="16139" max="16139" width="12.5703125" style="1" customWidth="1"/>
    <col min="16140" max="16140" width="11.140625" style="1" customWidth="1"/>
    <col min="16141" max="16141" width="14.42578125" style="1" customWidth="1"/>
    <col min="16142" max="16142" width="9.140625" style="1"/>
    <col min="16143" max="16143" width="15.5703125" style="1" customWidth="1"/>
    <col min="16144" max="16384" width="9.140625" style="1"/>
  </cols>
  <sheetData>
    <row r="1" spans="1:18" ht="11.25" customHeight="1" x14ac:dyDescent="0.25">
      <c r="R1" s="3" t="s">
        <v>0</v>
      </c>
    </row>
    <row r="2" spans="1:18" ht="11.25" customHeight="1" x14ac:dyDescent="0.25">
      <c r="R2" s="3" t="s">
        <v>1</v>
      </c>
    </row>
    <row r="3" spans="1:18" ht="12" customHeight="1" x14ac:dyDescent="0.25">
      <c r="R3" s="3" t="s">
        <v>2</v>
      </c>
    </row>
    <row r="4" spans="1:18" ht="12" customHeight="1" x14ac:dyDescent="0.25">
      <c r="R4" s="3" t="s">
        <v>3</v>
      </c>
    </row>
    <row r="5" spans="1:18" ht="12" customHeight="1" x14ac:dyDescent="0.25">
      <c r="R5" s="3" t="s">
        <v>4</v>
      </c>
    </row>
    <row r="6" spans="1:18" ht="10.5" customHeight="1" x14ac:dyDescent="0.25">
      <c r="R6" s="3" t="s">
        <v>5</v>
      </c>
    </row>
    <row r="7" spans="1:18" ht="11.25" customHeight="1" x14ac:dyDescent="0.25">
      <c r="R7" s="3" t="s">
        <v>6</v>
      </c>
    </row>
    <row r="8" spans="1:18" ht="11.25" customHeight="1" x14ac:dyDescent="0.25">
      <c r="R8" s="3" t="s">
        <v>7</v>
      </c>
    </row>
    <row r="9" spans="1:18" ht="11.25" customHeight="1" x14ac:dyDescent="0.25">
      <c r="R9" s="3" t="s">
        <v>8</v>
      </c>
    </row>
    <row r="10" spans="1:18" ht="12" customHeight="1" x14ac:dyDescent="0.25">
      <c r="R10" s="3" t="s">
        <v>9</v>
      </c>
    </row>
    <row r="11" spans="1:18" ht="13.9" hidden="1" x14ac:dyDescent="0.25"/>
    <row r="12" spans="1:18" ht="15" customHeight="1" x14ac:dyDescent="0.25">
      <c r="A12" s="248" t="s">
        <v>10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</row>
    <row r="13" spans="1:18" x14ac:dyDescent="0.25">
      <c r="A13" s="100" t="s">
        <v>11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x14ac:dyDescent="0.25">
      <c r="A14" s="100" t="s">
        <v>12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7" spans="1:19" x14ac:dyDescent="0.25">
      <c r="B17" s="1" t="s">
        <v>13</v>
      </c>
      <c r="I17" s="4"/>
      <c r="J17" s="5"/>
      <c r="K17" s="5"/>
      <c r="L17" s="5"/>
      <c r="M17" s="4"/>
      <c r="N17" s="4"/>
      <c r="O17" s="4"/>
      <c r="S17" s="6"/>
    </row>
    <row r="19" spans="1:19" x14ac:dyDescent="0.25">
      <c r="B19" s="1" t="s">
        <v>14</v>
      </c>
    </row>
    <row r="21" spans="1:19" ht="93" customHeight="1" x14ac:dyDescent="0.25">
      <c r="A21" s="7" t="s">
        <v>15</v>
      </c>
      <c r="B21" s="7" t="s">
        <v>16</v>
      </c>
      <c r="C21" s="7" t="s">
        <v>17</v>
      </c>
      <c r="D21" s="204" t="s">
        <v>18</v>
      </c>
      <c r="E21" s="205"/>
      <c r="F21" s="204" t="s">
        <v>19</v>
      </c>
      <c r="G21" s="205"/>
      <c r="H21" s="204" t="s">
        <v>20</v>
      </c>
      <c r="I21" s="205"/>
      <c r="J21" s="249" t="s">
        <v>21</v>
      </c>
      <c r="K21" s="250"/>
      <c r="L21" s="204" t="s">
        <v>22</v>
      </c>
      <c r="M21" s="205"/>
      <c r="N21" s="204" t="s">
        <v>23</v>
      </c>
      <c r="O21" s="205"/>
      <c r="P21" s="7" t="s">
        <v>24</v>
      </c>
      <c r="Q21" s="204" t="s">
        <v>25</v>
      </c>
      <c r="R21" s="205"/>
    </row>
    <row r="22" spans="1:19" s="8" customFormat="1" ht="222" customHeight="1" x14ac:dyDescent="0.25">
      <c r="A22" s="229">
        <v>1</v>
      </c>
      <c r="B22" s="229" t="s">
        <v>26</v>
      </c>
      <c r="C22" s="239" t="s">
        <v>27</v>
      </c>
      <c r="D22" s="229" t="s">
        <v>28</v>
      </c>
      <c r="E22" s="229"/>
      <c r="F22" s="242" t="s">
        <v>29</v>
      </c>
      <c r="G22" s="243"/>
      <c r="H22" s="242" t="s">
        <v>30</v>
      </c>
      <c r="I22" s="243"/>
      <c r="J22" s="228" t="s">
        <v>31</v>
      </c>
      <c r="K22" s="228"/>
      <c r="L22" s="229" t="s">
        <v>32</v>
      </c>
      <c r="M22" s="229"/>
      <c r="N22" s="229" t="s">
        <v>33</v>
      </c>
      <c r="O22" s="229"/>
      <c r="P22" s="222" t="s">
        <v>34</v>
      </c>
      <c r="Q22" s="230" t="s">
        <v>35</v>
      </c>
      <c r="R22" s="231"/>
    </row>
    <row r="23" spans="1:19" s="8" customFormat="1" ht="60.75" customHeight="1" x14ac:dyDescent="0.25">
      <c r="A23" s="229"/>
      <c r="B23" s="229"/>
      <c r="C23" s="240"/>
      <c r="D23" s="229"/>
      <c r="E23" s="229"/>
      <c r="F23" s="244"/>
      <c r="G23" s="245"/>
      <c r="H23" s="244"/>
      <c r="I23" s="245"/>
      <c r="J23" s="228"/>
      <c r="K23" s="228"/>
      <c r="L23" s="229"/>
      <c r="M23" s="229"/>
      <c r="N23" s="229"/>
      <c r="O23" s="229"/>
      <c r="P23" s="222"/>
      <c r="Q23" s="232"/>
      <c r="R23" s="233"/>
    </row>
    <row r="24" spans="1:19" s="8" customFormat="1" ht="60.75" customHeight="1" x14ac:dyDescent="0.25">
      <c r="A24" s="229"/>
      <c r="B24" s="229"/>
      <c r="C24" s="240"/>
      <c r="D24" s="229"/>
      <c r="E24" s="229"/>
      <c r="F24" s="244"/>
      <c r="G24" s="245"/>
      <c r="H24" s="244"/>
      <c r="I24" s="245"/>
      <c r="J24" s="228"/>
      <c r="K24" s="228"/>
      <c r="L24" s="229"/>
      <c r="M24" s="229"/>
      <c r="N24" s="229"/>
      <c r="O24" s="229"/>
      <c r="P24" s="222"/>
      <c r="Q24" s="232"/>
      <c r="R24" s="233"/>
    </row>
    <row r="25" spans="1:19" s="8" customFormat="1" ht="60.75" customHeight="1" x14ac:dyDescent="0.25">
      <c r="A25" s="229"/>
      <c r="B25" s="229"/>
      <c r="C25" s="240"/>
      <c r="D25" s="229"/>
      <c r="E25" s="229"/>
      <c r="F25" s="244"/>
      <c r="G25" s="245"/>
      <c r="H25" s="244"/>
      <c r="I25" s="245"/>
      <c r="J25" s="228"/>
      <c r="K25" s="228"/>
      <c r="L25" s="229"/>
      <c r="M25" s="229"/>
      <c r="N25" s="229"/>
      <c r="O25" s="229"/>
      <c r="P25" s="222"/>
      <c r="Q25" s="232"/>
      <c r="R25" s="233"/>
    </row>
    <row r="26" spans="1:19" s="8" customFormat="1" ht="60.75" customHeight="1" x14ac:dyDescent="0.25">
      <c r="A26" s="229"/>
      <c r="B26" s="229"/>
      <c r="C26" s="240"/>
      <c r="D26" s="229"/>
      <c r="E26" s="229"/>
      <c r="F26" s="244"/>
      <c r="G26" s="245"/>
      <c r="H26" s="244"/>
      <c r="I26" s="245"/>
      <c r="J26" s="228"/>
      <c r="K26" s="228"/>
      <c r="L26" s="229"/>
      <c r="M26" s="229"/>
      <c r="N26" s="229"/>
      <c r="O26" s="229"/>
      <c r="P26" s="222"/>
      <c r="Q26" s="232"/>
      <c r="R26" s="233"/>
    </row>
    <row r="27" spans="1:19" s="8" customFormat="1" ht="60.75" customHeight="1" x14ac:dyDescent="0.25">
      <c r="A27" s="229"/>
      <c r="B27" s="229"/>
      <c r="C27" s="240"/>
      <c r="D27" s="229"/>
      <c r="E27" s="229"/>
      <c r="F27" s="244"/>
      <c r="G27" s="245"/>
      <c r="H27" s="244"/>
      <c r="I27" s="245"/>
      <c r="J27" s="228"/>
      <c r="K27" s="228"/>
      <c r="L27" s="229"/>
      <c r="M27" s="229"/>
      <c r="N27" s="229"/>
      <c r="O27" s="229"/>
      <c r="P27" s="222"/>
      <c r="Q27" s="232"/>
      <c r="R27" s="233"/>
    </row>
    <row r="28" spans="1:19" s="8" customFormat="1" ht="60.75" customHeight="1" x14ac:dyDescent="0.25">
      <c r="A28" s="229"/>
      <c r="B28" s="229"/>
      <c r="C28" s="240"/>
      <c r="D28" s="229"/>
      <c r="E28" s="229"/>
      <c r="F28" s="244"/>
      <c r="G28" s="245"/>
      <c r="H28" s="244"/>
      <c r="I28" s="245"/>
      <c r="J28" s="228"/>
      <c r="K28" s="228"/>
      <c r="L28" s="229"/>
      <c r="M28" s="229"/>
      <c r="N28" s="229"/>
      <c r="O28" s="229"/>
      <c r="P28" s="222"/>
      <c r="Q28" s="232"/>
      <c r="R28" s="233"/>
    </row>
    <row r="29" spans="1:19" s="8" customFormat="1" ht="27" customHeight="1" x14ac:dyDescent="0.25">
      <c r="A29" s="229"/>
      <c r="B29" s="229"/>
      <c r="C29" s="240"/>
      <c r="D29" s="229"/>
      <c r="E29" s="229"/>
      <c r="F29" s="244"/>
      <c r="G29" s="245"/>
      <c r="H29" s="244"/>
      <c r="I29" s="245"/>
      <c r="J29" s="228"/>
      <c r="K29" s="228"/>
      <c r="L29" s="229"/>
      <c r="M29" s="229"/>
      <c r="N29" s="229"/>
      <c r="O29" s="229"/>
      <c r="P29" s="222"/>
      <c r="Q29" s="232"/>
      <c r="R29" s="233"/>
    </row>
    <row r="30" spans="1:19" s="8" customFormat="1" ht="35.25" hidden="1" customHeight="1" x14ac:dyDescent="0.3">
      <c r="A30" s="229"/>
      <c r="B30" s="229"/>
      <c r="C30" s="240"/>
      <c r="D30" s="229"/>
      <c r="E30" s="229"/>
      <c r="F30" s="244"/>
      <c r="G30" s="245"/>
      <c r="H30" s="244"/>
      <c r="I30" s="245"/>
      <c r="J30" s="228"/>
      <c r="K30" s="228"/>
      <c r="L30" s="229"/>
      <c r="M30" s="229"/>
      <c r="N30" s="229"/>
      <c r="O30" s="229"/>
      <c r="P30" s="222"/>
      <c r="Q30" s="232"/>
      <c r="R30" s="233"/>
    </row>
    <row r="31" spans="1:19" s="8" customFormat="1" ht="60.75" hidden="1" customHeight="1" x14ac:dyDescent="0.3">
      <c r="A31" s="229"/>
      <c r="B31" s="229"/>
      <c r="C31" s="240"/>
      <c r="D31" s="229"/>
      <c r="E31" s="229"/>
      <c r="F31" s="244"/>
      <c r="G31" s="245"/>
      <c r="H31" s="244"/>
      <c r="I31" s="245"/>
      <c r="J31" s="228"/>
      <c r="K31" s="228"/>
      <c r="L31" s="229"/>
      <c r="M31" s="229"/>
      <c r="N31" s="229"/>
      <c r="O31" s="229"/>
      <c r="P31" s="222"/>
      <c r="Q31" s="232"/>
      <c r="R31" s="233"/>
    </row>
    <row r="32" spans="1:19" s="8" customFormat="1" ht="30.75" hidden="1" customHeight="1" x14ac:dyDescent="0.3">
      <c r="A32" s="229"/>
      <c r="B32" s="229"/>
      <c r="C32" s="241"/>
      <c r="D32" s="229"/>
      <c r="E32" s="229"/>
      <c r="F32" s="246"/>
      <c r="G32" s="247"/>
      <c r="H32" s="246"/>
      <c r="I32" s="247"/>
      <c r="J32" s="228"/>
      <c r="K32" s="228"/>
      <c r="L32" s="229"/>
      <c r="M32" s="229"/>
      <c r="N32" s="229"/>
      <c r="O32" s="229"/>
      <c r="P32" s="222"/>
      <c r="Q32" s="234"/>
      <c r="R32" s="235"/>
    </row>
    <row r="35" spans="1:19" x14ac:dyDescent="0.25">
      <c r="B35" s="1" t="s">
        <v>36</v>
      </c>
    </row>
    <row r="37" spans="1:19" ht="15" customHeight="1" x14ac:dyDescent="0.25">
      <c r="A37" s="204" t="s">
        <v>16</v>
      </c>
      <c r="B37" s="205"/>
      <c r="C37" s="226" t="s">
        <v>37</v>
      </c>
      <c r="D37" s="169" t="s">
        <v>38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</row>
    <row r="38" spans="1:19" ht="28.5" customHeight="1" x14ac:dyDescent="0.25">
      <c r="A38" s="236"/>
      <c r="B38" s="237"/>
      <c r="C38" s="238"/>
      <c r="D38" s="169" t="s">
        <v>39</v>
      </c>
      <c r="E38" s="169"/>
      <c r="F38" s="169"/>
      <c r="G38" s="169"/>
      <c r="H38" s="169"/>
      <c r="I38" s="169"/>
      <c r="J38" s="135" t="s">
        <v>40</v>
      </c>
      <c r="K38" s="136"/>
      <c r="L38" s="136"/>
      <c r="M38" s="136"/>
      <c r="N38" s="136"/>
      <c r="O38" s="137"/>
      <c r="P38" s="169" t="s">
        <v>41</v>
      </c>
      <c r="Q38" s="169"/>
      <c r="R38" s="169"/>
    </row>
    <row r="39" spans="1:19" ht="83.25" customHeight="1" x14ac:dyDescent="0.25">
      <c r="A39" s="236"/>
      <c r="B39" s="237"/>
      <c r="C39" s="238"/>
      <c r="D39" s="226" t="s">
        <v>42</v>
      </c>
      <c r="E39" s="226"/>
      <c r="F39" s="226" t="s">
        <v>43</v>
      </c>
      <c r="G39" s="226"/>
      <c r="H39" s="226" t="s">
        <v>44</v>
      </c>
      <c r="I39" s="226"/>
      <c r="J39" s="227" t="s">
        <v>42</v>
      </c>
      <c r="K39" s="227"/>
      <c r="L39" s="226" t="s">
        <v>43</v>
      </c>
      <c r="M39" s="226"/>
      <c r="N39" s="204" t="s">
        <v>44</v>
      </c>
      <c r="O39" s="205"/>
      <c r="P39" s="9" t="s">
        <v>42</v>
      </c>
      <c r="Q39" s="9" t="s">
        <v>43</v>
      </c>
      <c r="R39" s="9" t="s">
        <v>44</v>
      </c>
      <c r="S39" s="10"/>
    </row>
    <row r="40" spans="1:19" s="14" customFormat="1" ht="199.5" customHeight="1" x14ac:dyDescent="0.2">
      <c r="A40" s="221" t="s">
        <v>26</v>
      </c>
      <c r="B40" s="221"/>
      <c r="C40" s="222" t="s">
        <v>45</v>
      </c>
      <c r="D40" s="223" t="s">
        <v>46</v>
      </c>
      <c r="E40" s="224"/>
      <c r="F40" s="223" t="s">
        <v>47</v>
      </c>
      <c r="G40" s="224"/>
      <c r="H40" s="218"/>
      <c r="I40" s="219"/>
      <c r="J40" s="225"/>
      <c r="K40" s="225"/>
      <c r="L40" s="218"/>
      <c r="M40" s="219"/>
      <c r="N40" s="220"/>
      <c r="O40" s="220"/>
      <c r="P40" s="11" t="s">
        <v>48</v>
      </c>
      <c r="Q40" s="12" t="s">
        <v>49</v>
      </c>
      <c r="R40" s="13"/>
    </row>
    <row r="41" spans="1:19" s="14" customFormat="1" ht="10.5" x14ac:dyDescent="0.2">
      <c r="A41" s="221"/>
      <c r="B41" s="221"/>
      <c r="C41" s="222"/>
      <c r="D41" s="216"/>
      <c r="E41" s="217"/>
      <c r="F41" s="216"/>
      <c r="G41" s="217"/>
      <c r="H41" s="15"/>
      <c r="I41" s="16"/>
      <c r="J41" s="17"/>
      <c r="K41" s="17"/>
      <c r="L41" s="18"/>
      <c r="M41" s="16"/>
      <c r="N41" s="19"/>
      <c r="O41" s="19"/>
      <c r="P41" s="20"/>
      <c r="Q41" s="21"/>
      <c r="R41" s="22"/>
    </row>
    <row r="42" spans="1:19" s="14" customFormat="1" ht="10.5" x14ac:dyDescent="0.2">
      <c r="A42" s="221"/>
      <c r="B42" s="221"/>
      <c r="C42" s="222"/>
      <c r="D42" s="216"/>
      <c r="E42" s="217"/>
      <c r="F42" s="216"/>
      <c r="G42" s="217"/>
      <c r="H42" s="15"/>
      <c r="I42" s="16"/>
      <c r="J42" s="17"/>
      <c r="K42" s="17"/>
      <c r="L42" s="18"/>
      <c r="M42" s="16"/>
      <c r="N42" s="19"/>
      <c r="O42" s="19"/>
      <c r="P42" s="20"/>
      <c r="Q42" s="21"/>
      <c r="R42" s="22"/>
    </row>
    <row r="43" spans="1:19" s="14" customFormat="1" ht="10.5" x14ac:dyDescent="0.2">
      <c r="A43" s="221"/>
      <c r="B43" s="221"/>
      <c r="C43" s="222"/>
      <c r="D43" s="216"/>
      <c r="E43" s="217"/>
      <c r="F43" s="216"/>
      <c r="G43" s="217"/>
      <c r="H43" s="15"/>
      <c r="I43" s="16"/>
      <c r="J43" s="17"/>
      <c r="K43" s="17"/>
      <c r="L43" s="18"/>
      <c r="M43" s="16"/>
      <c r="N43" s="19"/>
      <c r="O43" s="19"/>
      <c r="P43" s="20"/>
      <c r="Q43" s="21"/>
      <c r="R43" s="22"/>
    </row>
    <row r="44" spans="1:19" s="14" customFormat="1" ht="10.5" x14ac:dyDescent="0.2">
      <c r="A44" s="221"/>
      <c r="B44" s="221"/>
      <c r="C44" s="222"/>
      <c r="D44" s="216"/>
      <c r="E44" s="217"/>
      <c r="F44" s="216"/>
      <c r="G44" s="217"/>
      <c r="H44" s="15"/>
      <c r="I44" s="16"/>
      <c r="J44" s="17"/>
      <c r="K44" s="17"/>
      <c r="L44" s="18"/>
      <c r="M44" s="16"/>
      <c r="N44" s="19"/>
      <c r="O44" s="19"/>
      <c r="P44" s="20"/>
      <c r="Q44" s="21"/>
      <c r="R44" s="22"/>
    </row>
    <row r="45" spans="1:19" s="14" customFormat="1" ht="10.5" x14ac:dyDescent="0.2">
      <c r="A45" s="221"/>
      <c r="B45" s="221"/>
      <c r="C45" s="222"/>
      <c r="D45" s="216"/>
      <c r="E45" s="217"/>
      <c r="F45" s="216"/>
      <c r="G45" s="217"/>
      <c r="H45" s="15"/>
      <c r="I45" s="16"/>
      <c r="J45" s="17"/>
      <c r="K45" s="17"/>
      <c r="L45" s="18"/>
      <c r="M45" s="16"/>
      <c r="N45" s="19"/>
      <c r="O45" s="19"/>
      <c r="P45" s="20"/>
      <c r="Q45" s="21"/>
      <c r="R45" s="22"/>
    </row>
    <row r="46" spans="1:19" s="14" customFormat="1" ht="10.5" x14ac:dyDescent="0.2">
      <c r="A46" s="221"/>
      <c r="B46" s="221"/>
      <c r="C46" s="222"/>
      <c r="D46" s="216"/>
      <c r="E46" s="217"/>
      <c r="F46" s="216"/>
      <c r="G46" s="217"/>
      <c r="H46" s="15"/>
      <c r="I46" s="16"/>
      <c r="J46" s="17"/>
      <c r="K46" s="17"/>
      <c r="L46" s="18"/>
      <c r="M46" s="16"/>
      <c r="N46" s="19"/>
      <c r="O46" s="19"/>
      <c r="P46" s="20"/>
      <c r="Q46" s="21"/>
      <c r="R46" s="22"/>
    </row>
    <row r="47" spans="1:19" s="14" customFormat="1" ht="10.5" x14ac:dyDescent="0.2">
      <c r="A47" s="221"/>
      <c r="B47" s="221"/>
      <c r="C47" s="222"/>
      <c r="D47" s="216"/>
      <c r="E47" s="217"/>
      <c r="F47" s="216"/>
      <c r="G47" s="217"/>
      <c r="H47" s="15"/>
      <c r="I47" s="16"/>
      <c r="J47" s="17"/>
      <c r="K47" s="17"/>
      <c r="L47" s="18"/>
      <c r="M47" s="16"/>
      <c r="N47" s="19"/>
      <c r="O47" s="19"/>
      <c r="P47" s="20"/>
      <c r="Q47" s="21"/>
      <c r="R47" s="22"/>
    </row>
    <row r="48" spans="1:19" s="14" customFormat="1" ht="10.5" x14ac:dyDescent="0.2">
      <c r="A48" s="221"/>
      <c r="B48" s="221"/>
      <c r="C48" s="222"/>
      <c r="D48" s="216"/>
      <c r="E48" s="217"/>
      <c r="F48" s="216"/>
      <c r="G48" s="217"/>
      <c r="H48" s="15"/>
      <c r="I48" s="16"/>
      <c r="J48" s="17"/>
      <c r="K48" s="17"/>
      <c r="L48" s="18"/>
      <c r="M48" s="16"/>
      <c r="N48" s="19"/>
      <c r="O48" s="19"/>
      <c r="P48" s="20"/>
      <c r="Q48" s="21"/>
      <c r="R48" s="22"/>
    </row>
    <row r="49" spans="1:18" s="14" customFormat="1" ht="10.5" x14ac:dyDescent="0.2">
      <c r="A49" s="221"/>
      <c r="B49" s="221"/>
      <c r="C49" s="222"/>
      <c r="D49" s="216"/>
      <c r="E49" s="217"/>
      <c r="F49" s="216"/>
      <c r="G49" s="217"/>
      <c r="H49" s="15"/>
      <c r="I49" s="16"/>
      <c r="J49" s="17"/>
      <c r="K49" s="17"/>
      <c r="L49" s="18"/>
      <c r="M49" s="16"/>
      <c r="N49" s="19"/>
      <c r="O49" s="19"/>
      <c r="P49" s="20"/>
      <c r="Q49" s="21"/>
      <c r="R49" s="22"/>
    </row>
    <row r="50" spans="1:18" s="14" customFormat="1" ht="10.5" x14ac:dyDescent="0.2">
      <c r="A50" s="221"/>
      <c r="B50" s="221"/>
      <c r="C50" s="222"/>
      <c r="D50" s="216"/>
      <c r="E50" s="217"/>
      <c r="F50" s="216"/>
      <c r="G50" s="217"/>
      <c r="H50" s="15"/>
      <c r="I50" s="16"/>
      <c r="J50" s="17"/>
      <c r="K50" s="17"/>
      <c r="L50" s="18"/>
      <c r="M50" s="16"/>
      <c r="N50" s="19"/>
      <c r="O50" s="19"/>
      <c r="P50" s="20"/>
      <c r="Q50" s="21"/>
      <c r="R50" s="22"/>
    </row>
    <row r="51" spans="1:18" s="14" customFormat="1" ht="10.5" x14ac:dyDescent="0.2">
      <c r="A51" s="221"/>
      <c r="B51" s="221"/>
      <c r="C51" s="222"/>
      <c r="D51" s="216"/>
      <c r="E51" s="217"/>
      <c r="F51" s="216"/>
      <c r="G51" s="217"/>
      <c r="H51" s="15"/>
      <c r="I51" s="16"/>
      <c r="J51" s="17"/>
      <c r="K51" s="17"/>
      <c r="L51" s="18"/>
      <c r="M51" s="16"/>
      <c r="N51" s="19"/>
      <c r="O51" s="19"/>
      <c r="P51" s="20"/>
      <c r="Q51" s="21"/>
      <c r="R51" s="22"/>
    </row>
    <row r="52" spans="1:18" s="14" customFormat="1" ht="9.75" customHeight="1" x14ac:dyDescent="0.2">
      <c r="A52" s="221"/>
      <c r="B52" s="221"/>
      <c r="C52" s="222"/>
      <c r="D52" s="216"/>
      <c r="E52" s="217"/>
      <c r="F52" s="216"/>
      <c r="G52" s="217"/>
      <c r="H52" s="15"/>
      <c r="I52" s="16"/>
      <c r="J52" s="17"/>
      <c r="K52" s="17"/>
      <c r="L52" s="18"/>
      <c r="M52" s="16"/>
      <c r="N52" s="19"/>
      <c r="O52" s="19"/>
      <c r="P52" s="20"/>
      <c r="Q52" s="21"/>
      <c r="R52" s="22"/>
    </row>
    <row r="53" spans="1:18" s="14" customFormat="1" ht="9.6" hidden="1" x14ac:dyDescent="0.2">
      <c r="A53" s="221"/>
      <c r="B53" s="221"/>
      <c r="C53" s="222"/>
      <c r="D53" s="216"/>
      <c r="E53" s="217"/>
      <c r="F53" s="216"/>
      <c r="G53" s="217"/>
      <c r="H53" s="15"/>
      <c r="I53" s="16"/>
      <c r="J53" s="17"/>
      <c r="K53" s="17"/>
      <c r="L53" s="18"/>
      <c r="M53" s="16"/>
      <c r="N53" s="19"/>
      <c r="O53" s="19"/>
      <c r="P53" s="20"/>
      <c r="Q53" s="21"/>
      <c r="R53" s="22"/>
    </row>
    <row r="54" spans="1:18" s="14" customFormat="1" ht="9.6" hidden="1" x14ac:dyDescent="0.2">
      <c r="A54" s="221"/>
      <c r="B54" s="221"/>
      <c r="C54" s="222"/>
      <c r="D54" s="216"/>
      <c r="E54" s="217"/>
      <c r="F54" s="216"/>
      <c r="G54" s="217"/>
      <c r="H54" s="15"/>
      <c r="I54" s="16"/>
      <c r="J54" s="17"/>
      <c r="K54" s="17"/>
      <c r="L54" s="18"/>
      <c r="M54" s="16"/>
      <c r="N54" s="19"/>
      <c r="O54" s="19"/>
      <c r="P54" s="20"/>
      <c r="Q54" s="21"/>
      <c r="R54" s="22"/>
    </row>
    <row r="55" spans="1:18" s="14" customFormat="1" ht="34.5" hidden="1" customHeight="1" x14ac:dyDescent="0.2">
      <c r="A55" s="221"/>
      <c r="B55" s="221"/>
      <c r="C55" s="222"/>
      <c r="D55" s="216"/>
      <c r="E55" s="217"/>
      <c r="F55" s="216"/>
      <c r="G55" s="217"/>
      <c r="H55" s="15"/>
      <c r="I55" s="19"/>
      <c r="J55" s="18"/>
      <c r="K55" s="23"/>
      <c r="L55" s="17"/>
      <c r="M55" s="16"/>
      <c r="N55" s="19"/>
      <c r="O55" s="16"/>
      <c r="P55" s="24"/>
      <c r="Q55" s="21"/>
      <c r="R55" s="22"/>
    </row>
    <row r="56" spans="1:18" s="14" customFormat="1" ht="8.25" hidden="1" customHeight="1" x14ac:dyDescent="0.2">
      <c r="A56" s="221"/>
      <c r="B56" s="221"/>
      <c r="C56" s="222"/>
      <c r="D56" s="216"/>
      <c r="E56" s="217"/>
      <c r="F56" s="216"/>
      <c r="G56" s="217"/>
      <c r="H56" s="15"/>
      <c r="I56" s="19"/>
      <c r="J56" s="18"/>
      <c r="K56" s="23"/>
      <c r="L56" s="17"/>
      <c r="M56" s="19"/>
      <c r="N56" s="15"/>
      <c r="O56" s="16"/>
      <c r="P56" s="21"/>
      <c r="Q56" s="20"/>
      <c r="R56" s="25"/>
    </row>
    <row r="57" spans="1:18" s="14" customFormat="1" ht="34.5" hidden="1" customHeight="1" x14ac:dyDescent="0.2">
      <c r="A57" s="221"/>
      <c r="B57" s="221"/>
      <c r="C57" s="222"/>
      <c r="D57" s="216"/>
      <c r="E57" s="217"/>
      <c r="F57" s="216"/>
      <c r="G57" s="217"/>
      <c r="H57" s="15"/>
      <c r="I57" s="19"/>
      <c r="J57" s="18"/>
      <c r="K57" s="23"/>
      <c r="L57" s="17"/>
      <c r="M57" s="19"/>
      <c r="N57" s="15"/>
      <c r="O57" s="16"/>
      <c r="P57" s="21"/>
      <c r="Q57" s="20"/>
      <c r="R57" s="25"/>
    </row>
    <row r="58" spans="1:18" s="14" customFormat="1" ht="46.5" hidden="1" customHeight="1" x14ac:dyDescent="0.2">
      <c r="A58" s="221"/>
      <c r="B58" s="221"/>
      <c r="C58" s="222"/>
      <c r="D58" s="216"/>
      <c r="E58" s="217"/>
      <c r="F58" s="216"/>
      <c r="G58" s="217"/>
      <c r="H58" s="15"/>
      <c r="I58" s="19"/>
      <c r="J58" s="18"/>
      <c r="K58" s="23"/>
      <c r="L58" s="17"/>
      <c r="M58" s="19"/>
      <c r="N58" s="15"/>
      <c r="O58" s="16"/>
      <c r="P58" s="21"/>
      <c r="Q58" s="20"/>
      <c r="R58" s="25"/>
    </row>
    <row r="59" spans="1:18" s="14" customFormat="1" ht="46.5" hidden="1" customHeight="1" x14ac:dyDescent="0.2">
      <c r="A59" s="221"/>
      <c r="B59" s="221"/>
      <c r="C59" s="222"/>
      <c r="D59" s="216"/>
      <c r="E59" s="217"/>
      <c r="F59" s="216"/>
      <c r="G59" s="217"/>
      <c r="H59" s="15"/>
      <c r="I59" s="19"/>
      <c r="J59" s="18"/>
      <c r="K59" s="23"/>
      <c r="L59" s="17"/>
      <c r="M59" s="19"/>
      <c r="N59" s="15"/>
      <c r="O59" s="16"/>
      <c r="P59" s="21"/>
      <c r="Q59" s="20"/>
      <c r="R59" s="25"/>
    </row>
    <row r="60" spans="1:18" s="14" customFormat="1" ht="46.5" hidden="1" customHeight="1" x14ac:dyDescent="0.2">
      <c r="A60" s="221"/>
      <c r="B60" s="221"/>
      <c r="C60" s="222"/>
      <c r="D60" s="216"/>
      <c r="E60" s="217"/>
      <c r="F60" s="216"/>
      <c r="G60" s="217"/>
      <c r="H60" s="15"/>
      <c r="I60" s="19"/>
      <c r="J60" s="18"/>
      <c r="K60" s="23"/>
      <c r="L60" s="17"/>
      <c r="M60" s="19"/>
      <c r="N60" s="15"/>
      <c r="O60" s="16"/>
      <c r="P60" s="21"/>
      <c r="Q60" s="20"/>
      <c r="R60" s="25"/>
    </row>
    <row r="61" spans="1:18" s="14" customFormat="1" ht="2.25" customHeight="1" x14ac:dyDescent="0.2">
      <c r="A61" s="221"/>
      <c r="B61" s="221"/>
      <c r="C61" s="222"/>
      <c r="D61" s="26"/>
      <c r="E61" s="27"/>
      <c r="F61" s="28"/>
      <c r="G61" s="29"/>
      <c r="H61" s="30"/>
      <c r="I61" s="31"/>
      <c r="J61" s="32"/>
      <c r="K61" s="33"/>
      <c r="L61" s="34"/>
      <c r="M61" s="31"/>
      <c r="N61" s="31"/>
      <c r="O61" s="35"/>
      <c r="P61" s="36"/>
      <c r="Q61" s="36"/>
      <c r="R61" s="37"/>
    </row>
    <row r="62" spans="1:18" x14ac:dyDescent="0.25">
      <c r="I62" s="6"/>
      <c r="J62" s="38"/>
      <c r="K62" s="38"/>
    </row>
    <row r="63" spans="1:18" x14ac:dyDescent="0.25">
      <c r="B63" s="1" t="s">
        <v>50</v>
      </c>
    </row>
    <row r="65" spans="1:18" ht="28.5" customHeight="1" x14ac:dyDescent="0.25">
      <c r="A65" s="169" t="s">
        <v>51</v>
      </c>
      <c r="B65" s="169"/>
      <c r="C65" s="169"/>
      <c r="D65" s="135" t="s">
        <v>52</v>
      </c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7"/>
      <c r="P65" s="204" t="s">
        <v>53</v>
      </c>
      <c r="Q65" s="205"/>
    </row>
    <row r="66" spans="1:18" x14ac:dyDescent="0.25">
      <c r="A66" s="169"/>
      <c r="B66" s="169"/>
      <c r="C66" s="169"/>
      <c r="D66" s="39">
        <v>1</v>
      </c>
      <c r="E66" s="39">
        <v>2</v>
      </c>
      <c r="F66" s="39">
        <v>3</v>
      </c>
      <c r="G66" s="39">
        <v>4</v>
      </c>
      <c r="H66" s="39">
        <v>5</v>
      </c>
      <c r="I66" s="39">
        <v>6</v>
      </c>
      <c r="J66" s="40">
        <v>7</v>
      </c>
      <c r="K66" s="40">
        <v>8</v>
      </c>
      <c r="L66" s="40">
        <v>9</v>
      </c>
      <c r="M66" s="39">
        <v>10</v>
      </c>
      <c r="N66" s="39">
        <v>11</v>
      </c>
      <c r="O66" s="39">
        <v>12</v>
      </c>
      <c r="P66" s="206"/>
      <c r="Q66" s="207"/>
    </row>
    <row r="67" spans="1:18" ht="118.5" customHeight="1" x14ac:dyDescent="0.25">
      <c r="A67" s="184" t="s">
        <v>54</v>
      </c>
      <c r="B67" s="184"/>
      <c r="C67" s="185"/>
      <c r="D67" s="41">
        <f>D68</f>
        <v>1285</v>
      </c>
      <c r="E67" s="41">
        <f t="shared" ref="E67:O67" si="0">E68</f>
        <v>1285</v>
      </c>
      <c r="F67" s="41">
        <f t="shared" si="0"/>
        <v>1285</v>
      </c>
      <c r="G67" s="41">
        <f t="shared" si="0"/>
        <v>1285</v>
      </c>
      <c r="H67" s="41">
        <f t="shared" si="0"/>
        <v>1285</v>
      </c>
      <c r="I67" s="41">
        <f t="shared" si="0"/>
        <v>1285</v>
      </c>
      <c r="J67" s="42">
        <f t="shared" si="0"/>
        <v>1285</v>
      </c>
      <c r="K67" s="42">
        <f t="shared" si="0"/>
        <v>1285</v>
      </c>
      <c r="L67" s="42">
        <f t="shared" si="0"/>
        <v>1279</v>
      </c>
      <c r="M67" s="41">
        <f t="shared" si="0"/>
        <v>1279</v>
      </c>
      <c r="N67" s="41">
        <f t="shared" si="0"/>
        <v>1279</v>
      </c>
      <c r="O67" s="41">
        <f t="shared" si="0"/>
        <v>1279</v>
      </c>
      <c r="P67" s="152">
        <f>ROUND((D67*8+L67*4)/12,0)</f>
        <v>1283</v>
      </c>
      <c r="Q67" s="153"/>
    </row>
    <row r="68" spans="1:18" ht="50.25" customHeight="1" x14ac:dyDescent="0.25">
      <c r="A68" s="183" t="s">
        <v>55</v>
      </c>
      <c r="B68" s="184"/>
      <c r="C68" s="185"/>
      <c r="D68" s="43">
        <v>1285</v>
      </c>
      <c r="E68" s="44">
        <f t="shared" ref="E68:O70" si="1">D68</f>
        <v>1285</v>
      </c>
      <c r="F68" s="44">
        <f t="shared" si="1"/>
        <v>1285</v>
      </c>
      <c r="G68" s="44">
        <f t="shared" si="1"/>
        <v>1285</v>
      </c>
      <c r="H68" s="44">
        <f t="shared" si="1"/>
        <v>1285</v>
      </c>
      <c r="I68" s="44">
        <f t="shared" si="1"/>
        <v>1285</v>
      </c>
      <c r="J68" s="45">
        <f t="shared" si="1"/>
        <v>1285</v>
      </c>
      <c r="K68" s="45">
        <f t="shared" si="1"/>
        <v>1285</v>
      </c>
      <c r="L68" s="45">
        <v>1279</v>
      </c>
      <c r="M68" s="44">
        <f t="shared" si="1"/>
        <v>1279</v>
      </c>
      <c r="N68" s="44">
        <f t="shared" si="1"/>
        <v>1279</v>
      </c>
      <c r="O68" s="44">
        <f t="shared" si="1"/>
        <v>1279</v>
      </c>
      <c r="P68" s="152">
        <f>P67</f>
        <v>1283</v>
      </c>
      <c r="Q68" s="153"/>
    </row>
    <row r="69" spans="1:18" ht="34.5" customHeight="1" x14ac:dyDescent="0.25">
      <c r="A69" s="183" t="s">
        <v>56</v>
      </c>
      <c r="B69" s="184"/>
      <c r="C69" s="185"/>
      <c r="D69" s="44">
        <f>D68</f>
        <v>1285</v>
      </c>
      <c r="E69" s="44">
        <f t="shared" si="1"/>
        <v>1285</v>
      </c>
      <c r="F69" s="44">
        <f t="shared" si="1"/>
        <v>1285</v>
      </c>
      <c r="G69" s="44">
        <f t="shared" si="1"/>
        <v>1285</v>
      </c>
      <c r="H69" s="44">
        <f t="shared" si="1"/>
        <v>1285</v>
      </c>
      <c r="I69" s="44">
        <f t="shared" si="1"/>
        <v>1285</v>
      </c>
      <c r="J69" s="45">
        <f t="shared" si="1"/>
        <v>1285</v>
      </c>
      <c r="K69" s="45">
        <f t="shared" si="1"/>
        <v>1285</v>
      </c>
      <c r="L69" s="45">
        <f>L68</f>
        <v>1279</v>
      </c>
      <c r="M69" s="44">
        <f t="shared" si="1"/>
        <v>1279</v>
      </c>
      <c r="N69" s="44">
        <f t="shared" si="1"/>
        <v>1279</v>
      </c>
      <c r="O69" s="44">
        <f t="shared" si="1"/>
        <v>1279</v>
      </c>
      <c r="P69" s="152">
        <f>P68</f>
        <v>1283</v>
      </c>
      <c r="Q69" s="153"/>
    </row>
    <row r="70" spans="1:18" ht="42" customHeight="1" x14ac:dyDescent="0.25">
      <c r="A70" s="183" t="s">
        <v>57</v>
      </c>
      <c r="B70" s="184"/>
      <c r="C70" s="185"/>
      <c r="D70" s="44">
        <f>D69</f>
        <v>1285</v>
      </c>
      <c r="E70" s="44">
        <f t="shared" si="1"/>
        <v>1285</v>
      </c>
      <c r="F70" s="44">
        <f t="shared" si="1"/>
        <v>1285</v>
      </c>
      <c r="G70" s="44">
        <f t="shared" si="1"/>
        <v>1285</v>
      </c>
      <c r="H70" s="44">
        <f t="shared" si="1"/>
        <v>1285</v>
      </c>
      <c r="I70" s="44">
        <f t="shared" si="1"/>
        <v>1285</v>
      </c>
      <c r="J70" s="45">
        <f t="shared" si="1"/>
        <v>1285</v>
      </c>
      <c r="K70" s="45">
        <f t="shared" si="1"/>
        <v>1285</v>
      </c>
      <c r="L70" s="45">
        <f>L69</f>
        <v>1279</v>
      </c>
      <c r="M70" s="44">
        <f t="shared" si="1"/>
        <v>1279</v>
      </c>
      <c r="N70" s="44">
        <f t="shared" si="1"/>
        <v>1279</v>
      </c>
      <c r="O70" s="44">
        <f t="shared" si="1"/>
        <v>1279</v>
      </c>
      <c r="P70" s="152">
        <f>P69</f>
        <v>1283</v>
      </c>
      <c r="Q70" s="153"/>
    </row>
    <row r="71" spans="1:18" ht="13.9" hidden="1" x14ac:dyDescent="0.25"/>
    <row r="72" spans="1:18" ht="15.75" thickBot="1" x14ac:dyDescent="0.3"/>
    <row r="73" spans="1:18" x14ac:dyDescent="0.25">
      <c r="A73" s="46" t="s">
        <v>58</v>
      </c>
      <c r="B73" s="47" t="s">
        <v>59</v>
      </c>
    </row>
    <row r="75" spans="1:18" ht="13.9" hidden="1" x14ac:dyDescent="0.25"/>
    <row r="76" spans="1:18" ht="27.75" customHeight="1" x14ac:dyDescent="0.25">
      <c r="A76" s="102" t="s">
        <v>60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9" spans="1:18" x14ac:dyDescent="0.25">
      <c r="B79" s="1" t="s">
        <v>61</v>
      </c>
    </row>
    <row r="81" spans="1:18" x14ac:dyDescent="0.25">
      <c r="B81" s="1" t="s">
        <v>62</v>
      </c>
    </row>
    <row r="83" spans="1:18" ht="15" customHeight="1" x14ac:dyDescent="0.25">
      <c r="A83" s="169" t="s">
        <v>63</v>
      </c>
      <c r="B83" s="169"/>
      <c r="C83" s="169"/>
      <c r="D83" s="135" t="s">
        <v>52</v>
      </c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7"/>
      <c r="P83" s="204" t="s">
        <v>64</v>
      </c>
      <c r="Q83" s="205"/>
    </row>
    <row r="84" spans="1:18" x14ac:dyDescent="0.25">
      <c r="A84" s="169"/>
      <c r="B84" s="169"/>
      <c r="C84" s="169"/>
      <c r="D84" s="39">
        <v>1</v>
      </c>
      <c r="E84" s="39">
        <v>2</v>
      </c>
      <c r="F84" s="39">
        <v>3</v>
      </c>
      <c r="G84" s="39">
        <v>4</v>
      </c>
      <c r="H84" s="39">
        <v>5</v>
      </c>
      <c r="I84" s="39">
        <v>6</v>
      </c>
      <c r="J84" s="40">
        <v>7</v>
      </c>
      <c r="K84" s="40">
        <v>8</v>
      </c>
      <c r="L84" s="40">
        <v>9</v>
      </c>
      <c r="M84" s="39">
        <v>10</v>
      </c>
      <c r="N84" s="39">
        <v>11</v>
      </c>
      <c r="O84" s="39">
        <v>12</v>
      </c>
      <c r="P84" s="206"/>
      <c r="Q84" s="207"/>
    </row>
    <row r="85" spans="1:18" ht="91.5" customHeight="1" x14ac:dyDescent="0.25">
      <c r="A85" s="184" t="s">
        <v>65</v>
      </c>
      <c r="B85" s="184"/>
      <c r="C85" s="185"/>
      <c r="D85" s="48">
        <f>D108+D120</f>
        <v>2002621.2</v>
      </c>
      <c r="E85" s="48">
        <f t="shared" ref="E85:P85" si="2">E108+E120</f>
        <v>3893126.2</v>
      </c>
      <c r="F85" s="48">
        <f t="shared" si="2"/>
        <v>4091649.6</v>
      </c>
      <c r="G85" s="48">
        <f t="shared" si="2"/>
        <v>6329060.2000000002</v>
      </c>
      <c r="H85" s="48">
        <f t="shared" si="2"/>
        <v>7519047.2000000002</v>
      </c>
      <c r="I85" s="48">
        <f t="shared" si="2"/>
        <v>2569792.6</v>
      </c>
      <c r="J85" s="49">
        <f t="shared" si="2"/>
        <v>2055890.2</v>
      </c>
      <c r="K85" s="49">
        <f t="shared" si="2"/>
        <v>1789175.2</v>
      </c>
      <c r="L85" s="49">
        <f t="shared" si="2"/>
        <v>2588051.6</v>
      </c>
      <c r="M85" s="48">
        <f t="shared" si="2"/>
        <v>3914992.2</v>
      </c>
      <c r="N85" s="48">
        <f t="shared" si="2"/>
        <v>4738229.2</v>
      </c>
      <c r="O85" s="48">
        <f t="shared" si="2"/>
        <v>6494689.5999999996</v>
      </c>
      <c r="P85" s="214">
        <f t="shared" si="2"/>
        <v>47986325.000000007</v>
      </c>
      <c r="Q85" s="215"/>
    </row>
    <row r="86" spans="1:18" ht="13.9" hidden="1" x14ac:dyDescent="0.25"/>
    <row r="87" spans="1:18" ht="15.75" thickBot="1" x14ac:dyDescent="0.3"/>
    <row r="88" spans="1:18" x14ac:dyDescent="0.25">
      <c r="A88" s="46" t="s">
        <v>58</v>
      </c>
      <c r="B88" s="47" t="s">
        <v>59</v>
      </c>
      <c r="M88" s="1" t="s">
        <v>66</v>
      </c>
    </row>
    <row r="90" spans="1:18" ht="29.25" customHeight="1" x14ac:dyDescent="0.25">
      <c r="A90" s="102" t="s">
        <v>60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</row>
    <row r="92" spans="1:18" x14ac:dyDescent="0.25">
      <c r="B92" s="1" t="s">
        <v>67</v>
      </c>
    </row>
    <row r="94" spans="1:18" ht="15" customHeight="1" x14ac:dyDescent="0.25">
      <c r="A94" s="169" t="s">
        <v>51</v>
      </c>
      <c r="B94" s="169"/>
      <c r="C94" s="169" t="s">
        <v>68</v>
      </c>
      <c r="D94" s="135" t="s">
        <v>69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7"/>
      <c r="P94" s="169" t="s">
        <v>64</v>
      </c>
      <c r="Q94" s="169"/>
    </row>
    <row r="95" spans="1:18" ht="41.25" customHeight="1" x14ac:dyDescent="0.25">
      <c r="A95" s="169"/>
      <c r="B95" s="169"/>
      <c r="C95" s="169"/>
      <c r="D95" s="39">
        <v>1</v>
      </c>
      <c r="E95" s="39">
        <v>2</v>
      </c>
      <c r="F95" s="39">
        <v>3</v>
      </c>
      <c r="G95" s="39">
        <v>4</v>
      </c>
      <c r="H95" s="39">
        <v>5</v>
      </c>
      <c r="I95" s="39">
        <v>6</v>
      </c>
      <c r="J95" s="40">
        <v>7</v>
      </c>
      <c r="K95" s="40">
        <v>8</v>
      </c>
      <c r="L95" s="40">
        <v>9</v>
      </c>
      <c r="M95" s="39">
        <v>10</v>
      </c>
      <c r="N95" s="39">
        <v>11</v>
      </c>
      <c r="O95" s="39">
        <v>12</v>
      </c>
      <c r="P95" s="169"/>
      <c r="Q95" s="169"/>
    </row>
    <row r="96" spans="1:18" ht="41.25" customHeight="1" x14ac:dyDescent="0.25">
      <c r="A96" s="210" t="s">
        <v>70</v>
      </c>
      <c r="B96" s="211"/>
      <c r="C96" s="50" t="s">
        <v>71</v>
      </c>
      <c r="D96" s="51">
        <f t="shared" ref="D96:O96" si="3">ROUND(D97/D67,2)</f>
        <v>0</v>
      </c>
      <c r="E96" s="51">
        <f t="shared" si="3"/>
        <v>0</v>
      </c>
      <c r="F96" s="51">
        <f t="shared" si="3"/>
        <v>0</v>
      </c>
      <c r="G96" s="51">
        <f t="shared" si="3"/>
        <v>0</v>
      </c>
      <c r="H96" s="51">
        <f t="shared" si="3"/>
        <v>0</v>
      </c>
      <c r="I96" s="51">
        <f t="shared" si="3"/>
        <v>0</v>
      </c>
      <c r="J96" s="52">
        <f t="shared" si="3"/>
        <v>0</v>
      </c>
      <c r="K96" s="52">
        <f t="shared" si="3"/>
        <v>0</v>
      </c>
      <c r="L96" s="52">
        <f t="shared" si="3"/>
        <v>0</v>
      </c>
      <c r="M96" s="51">
        <f t="shared" si="3"/>
        <v>0</v>
      </c>
      <c r="N96" s="51">
        <f t="shared" si="3"/>
        <v>0</v>
      </c>
      <c r="O96" s="51">
        <f t="shared" si="3"/>
        <v>0</v>
      </c>
      <c r="P96" s="209">
        <f>SUM(D96:O96)</f>
        <v>0</v>
      </c>
      <c r="Q96" s="209"/>
    </row>
    <row r="97" spans="1:18" ht="51" x14ac:dyDescent="0.25">
      <c r="A97" s="212"/>
      <c r="B97" s="213"/>
      <c r="C97" s="50" t="s">
        <v>72</v>
      </c>
      <c r="D97" s="53">
        <f>'[1]таблица вспом'!C35</f>
        <v>0</v>
      </c>
      <c r="E97" s="53">
        <f>'[1]таблица вспом'!D35</f>
        <v>0</v>
      </c>
      <c r="F97" s="53">
        <f>'[1]таблица вспом'!E35</f>
        <v>0</v>
      </c>
      <c r="G97" s="53">
        <f>'[1]таблица вспом'!G35</f>
        <v>0</v>
      </c>
      <c r="H97" s="53">
        <f>'[1]таблица вспом'!H35</f>
        <v>0</v>
      </c>
      <c r="I97" s="53">
        <f>'[1]таблица вспом'!I35</f>
        <v>0</v>
      </c>
      <c r="J97" s="52">
        <f>'[1]таблица вспом'!K35</f>
        <v>0</v>
      </c>
      <c r="K97" s="52">
        <f>'[1]таблица вспом'!L35</f>
        <v>0</v>
      </c>
      <c r="L97" s="52">
        <f>'[1]таблица вспом'!M35</f>
        <v>0</v>
      </c>
      <c r="M97" s="53">
        <f>'[1]таблица вспом'!O35</f>
        <v>0</v>
      </c>
      <c r="N97" s="53">
        <f>'[1]таблица вспом'!P35</f>
        <v>0</v>
      </c>
      <c r="O97" s="53">
        <f>'[1]таблица вспом'!Q35</f>
        <v>0</v>
      </c>
      <c r="P97" s="209">
        <f t="shared" ref="P97:P105" si="4">SUM(D97:O97)</f>
        <v>0</v>
      </c>
      <c r="Q97" s="209"/>
      <c r="R97" s="54"/>
    </row>
    <row r="98" spans="1:18" ht="51" x14ac:dyDescent="0.25">
      <c r="A98" s="210" t="s">
        <v>73</v>
      </c>
      <c r="B98" s="211"/>
      <c r="C98" s="50" t="s">
        <v>71</v>
      </c>
      <c r="D98" s="51">
        <f>ROUND(D99/D67,2)</f>
        <v>0</v>
      </c>
      <c r="E98" s="51">
        <f>ROUND(E99/E67,2)</f>
        <v>0</v>
      </c>
      <c r="F98" s="51">
        <f>ROUND(F99/F67,2)</f>
        <v>0</v>
      </c>
      <c r="G98" s="51">
        <f>'[1]таблица вспом'!G35</f>
        <v>0</v>
      </c>
      <c r="H98" s="51">
        <f t="shared" ref="H98:O98" si="5">ROUND(H99/H67,2)</f>
        <v>0</v>
      </c>
      <c r="I98" s="51">
        <f t="shared" si="5"/>
        <v>0</v>
      </c>
      <c r="J98" s="52">
        <f t="shared" si="5"/>
        <v>0</v>
      </c>
      <c r="K98" s="52">
        <f t="shared" si="5"/>
        <v>0</v>
      </c>
      <c r="L98" s="52">
        <f t="shared" si="5"/>
        <v>0</v>
      </c>
      <c r="M98" s="51">
        <f t="shared" si="5"/>
        <v>0</v>
      </c>
      <c r="N98" s="51">
        <f t="shared" si="5"/>
        <v>0</v>
      </c>
      <c r="O98" s="51">
        <f t="shared" si="5"/>
        <v>0</v>
      </c>
      <c r="P98" s="209">
        <f>SUM(D98:O98)</f>
        <v>0</v>
      </c>
      <c r="Q98" s="209"/>
      <c r="R98" s="54"/>
    </row>
    <row r="99" spans="1:18" ht="51" x14ac:dyDescent="0.25">
      <c r="A99" s="212"/>
      <c r="B99" s="213"/>
      <c r="C99" s="50" t="s">
        <v>72</v>
      </c>
      <c r="D99" s="53">
        <f>'[1]таблица вспом'!C34</f>
        <v>0</v>
      </c>
      <c r="E99" s="53">
        <f>'[1]таблица вспом'!D34</f>
        <v>0</v>
      </c>
      <c r="F99" s="53">
        <f>'[1]таблица вспом'!E34</f>
        <v>0</v>
      </c>
      <c r="G99" s="53">
        <f>'[1]таблица вспом'!G34</f>
        <v>0</v>
      </c>
      <c r="H99" s="53">
        <f>'[1]таблица вспом'!H34</f>
        <v>0</v>
      </c>
      <c r="I99" s="53">
        <f>'[1]таблица вспом'!I34</f>
        <v>0</v>
      </c>
      <c r="J99" s="52">
        <f>'[1]таблица вспом'!K34</f>
        <v>0</v>
      </c>
      <c r="K99" s="52">
        <f>'[1]таблица вспом'!L34</f>
        <v>0</v>
      </c>
      <c r="L99" s="52">
        <f>'[1]таблица вспом'!M34</f>
        <v>0</v>
      </c>
      <c r="M99" s="53">
        <f>'[1]таблица вспом'!O34</f>
        <v>0</v>
      </c>
      <c r="N99" s="53">
        <f>'[1]таблица вспом'!P34</f>
        <v>0</v>
      </c>
      <c r="O99" s="53">
        <f>'[1]таблица вспом'!Q34</f>
        <v>0</v>
      </c>
      <c r="P99" s="209">
        <f>SUM(D99:O99)</f>
        <v>0</v>
      </c>
      <c r="Q99" s="209"/>
      <c r="R99" s="54"/>
    </row>
    <row r="100" spans="1:18" ht="54.75" customHeight="1" x14ac:dyDescent="0.25">
      <c r="A100" s="210" t="s">
        <v>74</v>
      </c>
      <c r="B100" s="211"/>
      <c r="C100" s="50" t="s">
        <v>71</v>
      </c>
      <c r="D100" s="51">
        <f t="shared" ref="D100:O100" si="6">ROUND(D101/D67,2)</f>
        <v>509.58</v>
      </c>
      <c r="E100" s="51">
        <f t="shared" si="6"/>
        <v>1658.67</v>
      </c>
      <c r="F100" s="51">
        <f t="shared" si="6"/>
        <v>1671.12</v>
      </c>
      <c r="G100" s="51">
        <f t="shared" si="6"/>
        <v>2979.22</v>
      </c>
      <c r="H100" s="51">
        <f t="shared" si="6"/>
        <v>3495.19</v>
      </c>
      <c r="I100" s="51">
        <f t="shared" si="6"/>
        <v>1161.0899999999999</v>
      </c>
      <c r="J100" s="52">
        <f t="shared" si="6"/>
        <v>725.15</v>
      </c>
      <c r="K100" s="52">
        <f t="shared" si="6"/>
        <v>495.02</v>
      </c>
      <c r="L100" s="52">
        <f t="shared" si="6"/>
        <v>1286.25</v>
      </c>
      <c r="M100" s="51">
        <f t="shared" si="6"/>
        <v>1666.45</v>
      </c>
      <c r="N100" s="51">
        <f t="shared" si="6"/>
        <v>1825.95</v>
      </c>
      <c r="O100" s="51">
        <f t="shared" si="6"/>
        <v>2820.94</v>
      </c>
      <c r="P100" s="209">
        <f>SUM(D100:O100)</f>
        <v>20294.63</v>
      </c>
      <c r="Q100" s="209"/>
    </row>
    <row r="101" spans="1:18" ht="64.5" customHeight="1" x14ac:dyDescent="0.25">
      <c r="A101" s="212"/>
      <c r="B101" s="213"/>
      <c r="C101" s="50" t="s">
        <v>72</v>
      </c>
      <c r="D101" s="53">
        <f>'[1]таблица вспом'!C33</f>
        <v>654806</v>
      </c>
      <c r="E101" s="53">
        <f>'[1]таблица вспом'!D33</f>
        <v>2131394</v>
      </c>
      <c r="F101" s="53">
        <f>'[1]таблица вспом'!E33</f>
        <v>2147392</v>
      </c>
      <c r="G101" s="53">
        <f>'[1]таблица вспом'!G33</f>
        <v>3828295</v>
      </c>
      <c r="H101" s="53">
        <f>'[1]таблица вспом'!H33</f>
        <v>4491314</v>
      </c>
      <c r="I101" s="53">
        <f>'[1]таблица вспом'!I33</f>
        <v>1492000</v>
      </c>
      <c r="J101" s="52">
        <f>'[1]таблица вспом'!K33</f>
        <v>931823</v>
      </c>
      <c r="K101" s="52">
        <f>'[1]таблица вспом'!L33</f>
        <v>636106</v>
      </c>
      <c r="L101" s="52">
        <f>'[1]таблица вспом'!M33</f>
        <v>1645114.32</v>
      </c>
      <c r="M101" s="53">
        <f>'[1]таблица вспом'!O33</f>
        <v>2131394</v>
      </c>
      <c r="N101" s="53">
        <f>'[1]таблица вспом'!P33</f>
        <v>2335391</v>
      </c>
      <c r="O101" s="53">
        <f>'[1]таблица вспом'!Q33</f>
        <v>3607982</v>
      </c>
      <c r="P101" s="209">
        <f>SUM(D101:O101)</f>
        <v>26033011.32</v>
      </c>
      <c r="Q101" s="209"/>
    </row>
    <row r="102" spans="1:18" ht="41.25" customHeight="1" x14ac:dyDescent="0.25">
      <c r="A102" s="208" t="s">
        <v>75</v>
      </c>
      <c r="B102" s="208"/>
      <c r="C102" s="50" t="s">
        <v>71</v>
      </c>
      <c r="D102" s="51">
        <f t="shared" ref="D102:O102" si="7">ROUND(D103/D67,2)</f>
        <v>510.25</v>
      </c>
      <c r="E102" s="51">
        <f t="shared" si="7"/>
        <v>626.09</v>
      </c>
      <c r="F102" s="51">
        <f t="shared" si="7"/>
        <v>628.96</v>
      </c>
      <c r="G102" s="51">
        <f t="shared" si="7"/>
        <v>545.98</v>
      </c>
      <c r="H102" s="51">
        <f t="shared" si="7"/>
        <v>476.74</v>
      </c>
      <c r="I102" s="51">
        <f t="shared" si="7"/>
        <v>317.33</v>
      </c>
      <c r="J102" s="52">
        <f t="shared" si="7"/>
        <v>433.05</v>
      </c>
      <c r="K102" s="52">
        <f t="shared" si="7"/>
        <v>168.14</v>
      </c>
      <c r="L102" s="52">
        <f t="shared" si="7"/>
        <v>337.76</v>
      </c>
      <c r="M102" s="51">
        <f t="shared" si="7"/>
        <v>505.87</v>
      </c>
      <c r="N102" s="51">
        <f t="shared" si="7"/>
        <v>818.61</v>
      </c>
      <c r="O102" s="51">
        <f t="shared" si="7"/>
        <v>989.39</v>
      </c>
      <c r="P102" s="209">
        <f t="shared" si="4"/>
        <v>6358.17</v>
      </c>
      <c r="Q102" s="209"/>
    </row>
    <row r="103" spans="1:18" ht="54" customHeight="1" x14ac:dyDescent="0.25">
      <c r="A103" s="208"/>
      <c r="B103" s="208"/>
      <c r="C103" s="50" t="s">
        <v>72</v>
      </c>
      <c r="D103" s="53">
        <f>'[1]таблица вспом'!C39</f>
        <v>655669.19999999995</v>
      </c>
      <c r="E103" s="53">
        <f>'[1]таблица вспом'!D39</f>
        <v>804522.2</v>
      </c>
      <c r="F103" s="53">
        <f>'[1]таблица вспом'!E39</f>
        <v>808214.6</v>
      </c>
      <c r="G103" s="53">
        <f>'[1]таблица вспом'!G39</f>
        <v>701585.2</v>
      </c>
      <c r="H103" s="53">
        <f>'[1]таблица вспом'!H39</f>
        <v>612607.19999999995</v>
      </c>
      <c r="I103" s="53">
        <f>'[1]таблица вспом'!I39</f>
        <v>407769.59999999998</v>
      </c>
      <c r="J103" s="52">
        <f>'[1]таблица вспом'!K39</f>
        <v>556474.19999999995</v>
      </c>
      <c r="K103" s="52">
        <f>'[1]таблица вспом'!L39</f>
        <v>216064.2</v>
      </c>
      <c r="L103" s="52">
        <f>'[1]таблица вспом'!M39</f>
        <v>431999.6</v>
      </c>
      <c r="M103" s="53">
        <f>'[1]таблица вспом'!O39</f>
        <v>647004.19999999995</v>
      </c>
      <c r="N103" s="53">
        <f>'[1]таблица вспом'!P39</f>
        <v>1047004.2</v>
      </c>
      <c r="O103" s="53">
        <f>'[1]таблица вспом'!Q39</f>
        <v>1265432.6000000001</v>
      </c>
      <c r="P103" s="209">
        <f t="shared" si="4"/>
        <v>8154347</v>
      </c>
      <c r="Q103" s="209"/>
    </row>
    <row r="104" spans="1:18" ht="40.5" hidden="1" customHeight="1" x14ac:dyDescent="0.25">
      <c r="A104" s="208" t="s">
        <v>76</v>
      </c>
      <c r="B104" s="208"/>
      <c r="C104" s="55" t="s">
        <v>71</v>
      </c>
      <c r="D104" s="51"/>
      <c r="E104" s="51"/>
      <c r="F104" s="51"/>
      <c r="G104" s="51"/>
      <c r="H104" s="51"/>
      <c r="I104" s="51"/>
      <c r="J104" s="52"/>
      <c r="K104" s="52"/>
      <c r="L104" s="52"/>
      <c r="M104" s="51"/>
      <c r="N104" s="51"/>
      <c r="O104" s="51"/>
      <c r="P104" s="209">
        <f t="shared" si="4"/>
        <v>0</v>
      </c>
      <c r="Q104" s="209"/>
    </row>
    <row r="105" spans="1:18" ht="52.5" hidden="1" customHeight="1" x14ac:dyDescent="0.25">
      <c r="A105" s="208"/>
      <c r="B105" s="208"/>
      <c r="C105" s="55" t="s">
        <v>72</v>
      </c>
      <c r="D105" s="51"/>
      <c r="E105" s="51"/>
      <c r="F105" s="51"/>
      <c r="G105" s="51"/>
      <c r="H105" s="51"/>
      <c r="I105" s="51"/>
      <c r="J105" s="52"/>
      <c r="K105" s="52"/>
      <c r="L105" s="52"/>
      <c r="M105" s="51"/>
      <c r="N105" s="51"/>
      <c r="O105" s="51"/>
      <c r="P105" s="209">
        <f t="shared" si="4"/>
        <v>0</v>
      </c>
      <c r="Q105" s="209"/>
    </row>
    <row r="106" spans="1:18" ht="52.5" customHeight="1" x14ac:dyDescent="0.25">
      <c r="A106" s="208" t="s">
        <v>77</v>
      </c>
      <c r="B106" s="208"/>
      <c r="C106" s="50" t="s">
        <v>71</v>
      </c>
      <c r="D106" s="51">
        <f t="shared" ref="D106:O106" si="8">ROUND(D107/D67,2)</f>
        <v>228.85</v>
      </c>
      <c r="E106" s="51">
        <f t="shared" si="8"/>
        <v>744.91</v>
      </c>
      <c r="F106" s="51">
        <f t="shared" si="8"/>
        <v>744.91</v>
      </c>
      <c r="G106" s="51">
        <f t="shared" si="8"/>
        <v>1260.97</v>
      </c>
      <c r="H106" s="51">
        <f t="shared" si="8"/>
        <v>1569.69</v>
      </c>
      <c r="I106" s="51">
        <f t="shared" si="8"/>
        <v>521.41999999999996</v>
      </c>
      <c r="J106" s="52">
        <f t="shared" si="8"/>
        <v>300.51</v>
      </c>
      <c r="K106" s="52">
        <f t="shared" si="8"/>
        <v>419.4</v>
      </c>
      <c r="L106" s="52">
        <f t="shared" si="8"/>
        <v>399.48</v>
      </c>
      <c r="M106" s="51">
        <f t="shared" si="8"/>
        <v>748.84</v>
      </c>
      <c r="N106" s="51">
        <f t="shared" si="8"/>
        <v>748.84</v>
      </c>
      <c r="O106" s="51">
        <f t="shared" si="8"/>
        <v>1267.6099999999999</v>
      </c>
      <c r="P106" s="209">
        <f>SUM(D106:O106)</f>
        <v>8955.43</v>
      </c>
      <c r="Q106" s="209"/>
    </row>
    <row r="107" spans="1:18" ht="52.5" customHeight="1" x14ac:dyDescent="0.25">
      <c r="A107" s="208"/>
      <c r="B107" s="208"/>
      <c r="C107" s="50" t="s">
        <v>72</v>
      </c>
      <c r="D107" s="53">
        <f>'[1]таблица вспом'!C38</f>
        <v>294074</v>
      </c>
      <c r="E107" s="53">
        <f>'[1]таблица вспом'!D38</f>
        <v>957210</v>
      </c>
      <c r="F107" s="53">
        <f>'[1]таблица вспом'!E38</f>
        <v>957209</v>
      </c>
      <c r="G107" s="53">
        <f>'[1]таблица вспом'!G38</f>
        <v>1620346</v>
      </c>
      <c r="H107" s="53">
        <f>'[1]таблица вспом'!H38</f>
        <v>2017054</v>
      </c>
      <c r="I107" s="53">
        <f>'[1]таблица вспом'!I38</f>
        <v>670023</v>
      </c>
      <c r="J107" s="52">
        <f>'[1]таблица вспом'!K38</f>
        <v>386159</v>
      </c>
      <c r="K107" s="52">
        <f>'[1]таблица вспом'!L38</f>
        <v>538933</v>
      </c>
      <c r="L107" s="52">
        <f>'[1]таблица вспом'!M38</f>
        <v>510937.67999999993</v>
      </c>
      <c r="M107" s="53">
        <f>'[1]таблица вспом'!O38</f>
        <v>957762</v>
      </c>
      <c r="N107" s="53">
        <f>'[1]таблица вспом'!P38</f>
        <v>957762</v>
      </c>
      <c r="O107" s="53">
        <f>'[1]таблица вспом'!Q38</f>
        <v>1621275</v>
      </c>
      <c r="P107" s="209">
        <f>SUM(D107:O107)</f>
        <v>11488744.68</v>
      </c>
      <c r="Q107" s="209"/>
    </row>
    <row r="108" spans="1:18" ht="77.25" customHeight="1" x14ac:dyDescent="0.25">
      <c r="A108" s="208" t="s">
        <v>78</v>
      </c>
      <c r="B108" s="208"/>
      <c r="C108" s="55" t="s">
        <v>79</v>
      </c>
      <c r="D108" s="51">
        <f>D105+D103+D97+D107+D101+D99</f>
        <v>1604549.2</v>
      </c>
      <c r="E108" s="51">
        <f t="shared" ref="E108:O108" si="9">E105+E103+E97+E107+E101+E99</f>
        <v>3893126.2</v>
      </c>
      <c r="F108" s="51">
        <f t="shared" si="9"/>
        <v>3912815.6</v>
      </c>
      <c r="G108" s="51">
        <f t="shared" si="9"/>
        <v>6150226.2000000002</v>
      </c>
      <c r="H108" s="51">
        <f t="shared" si="9"/>
        <v>7120975.2000000002</v>
      </c>
      <c r="I108" s="51">
        <f t="shared" si="9"/>
        <v>2569792.6</v>
      </c>
      <c r="J108" s="52">
        <f t="shared" si="9"/>
        <v>1874456.2</v>
      </c>
      <c r="K108" s="52">
        <f t="shared" si="9"/>
        <v>1391103.2</v>
      </c>
      <c r="L108" s="52">
        <f t="shared" si="9"/>
        <v>2588051.6</v>
      </c>
      <c r="M108" s="51">
        <f t="shared" si="9"/>
        <v>3736160.2</v>
      </c>
      <c r="N108" s="51">
        <f t="shared" si="9"/>
        <v>4340157.2</v>
      </c>
      <c r="O108" s="51">
        <f t="shared" si="9"/>
        <v>6494689.5999999996</v>
      </c>
      <c r="P108" s="209">
        <f>SUM(D108:O108)</f>
        <v>45676103.000000007</v>
      </c>
      <c r="Q108" s="209"/>
    </row>
    <row r="109" spans="1:18" ht="15.75" thickBot="1" x14ac:dyDescent="0.3"/>
    <row r="110" spans="1:18" ht="21" customHeight="1" x14ac:dyDescent="0.25">
      <c r="A110" s="46" t="s">
        <v>58</v>
      </c>
      <c r="B110" s="47" t="s">
        <v>59</v>
      </c>
    </row>
    <row r="113" spans="1:18" ht="29.25" customHeight="1" x14ac:dyDescent="0.25">
      <c r="A113" s="102" t="s">
        <v>60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6" spans="1:18" x14ac:dyDescent="0.25">
      <c r="B116" s="1" t="s">
        <v>80</v>
      </c>
    </row>
    <row r="118" spans="1:18" ht="15" customHeight="1" x14ac:dyDescent="0.25">
      <c r="A118" s="169" t="s">
        <v>51</v>
      </c>
      <c r="B118" s="169"/>
      <c r="C118" s="169"/>
      <c r="D118" s="135" t="s">
        <v>69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7"/>
      <c r="P118" s="204" t="s">
        <v>64</v>
      </c>
      <c r="Q118" s="205"/>
    </row>
    <row r="119" spans="1:18" x14ac:dyDescent="0.25">
      <c r="A119" s="169"/>
      <c r="B119" s="169"/>
      <c r="C119" s="169"/>
      <c r="D119" s="39">
        <v>1</v>
      </c>
      <c r="E119" s="39">
        <v>2</v>
      </c>
      <c r="F119" s="39">
        <v>3</v>
      </c>
      <c r="G119" s="39">
        <v>4</v>
      </c>
      <c r="H119" s="39">
        <v>5</v>
      </c>
      <c r="I119" s="39">
        <v>6</v>
      </c>
      <c r="J119" s="40">
        <v>7</v>
      </c>
      <c r="K119" s="40">
        <v>8</v>
      </c>
      <c r="L119" s="40">
        <v>9</v>
      </c>
      <c r="M119" s="39">
        <v>10</v>
      </c>
      <c r="N119" s="39">
        <v>11</v>
      </c>
      <c r="O119" s="39">
        <v>12</v>
      </c>
      <c r="P119" s="206"/>
      <c r="Q119" s="207"/>
    </row>
    <row r="120" spans="1:18" ht="94.5" customHeight="1" x14ac:dyDescent="0.25">
      <c r="A120" s="113" t="s">
        <v>81</v>
      </c>
      <c r="B120" s="113"/>
      <c r="C120" s="114"/>
      <c r="D120" s="56">
        <f>D121</f>
        <v>398072</v>
      </c>
      <c r="E120" s="56">
        <f t="shared" ref="E120:O120" si="10">E121</f>
        <v>0</v>
      </c>
      <c r="F120" s="56">
        <f t="shared" si="10"/>
        <v>178834</v>
      </c>
      <c r="G120" s="56">
        <f t="shared" si="10"/>
        <v>178834</v>
      </c>
      <c r="H120" s="56">
        <f t="shared" si="10"/>
        <v>398072</v>
      </c>
      <c r="I120" s="56">
        <f t="shared" si="10"/>
        <v>0</v>
      </c>
      <c r="J120" s="57">
        <f t="shared" si="10"/>
        <v>181434</v>
      </c>
      <c r="K120" s="57">
        <f t="shared" si="10"/>
        <v>398072</v>
      </c>
      <c r="L120" s="57">
        <f t="shared" si="10"/>
        <v>0</v>
      </c>
      <c r="M120" s="56">
        <f t="shared" si="10"/>
        <v>178832</v>
      </c>
      <c r="N120" s="56">
        <f t="shared" si="10"/>
        <v>398072</v>
      </c>
      <c r="O120" s="56">
        <f t="shared" si="10"/>
        <v>0</v>
      </c>
      <c r="P120" s="152">
        <f>SUM(D120:O120)</f>
        <v>2310222</v>
      </c>
      <c r="Q120" s="153"/>
    </row>
    <row r="121" spans="1:18" ht="32.25" x14ac:dyDescent="0.25">
      <c r="A121" s="183" t="s">
        <v>76</v>
      </c>
      <c r="B121" s="184"/>
      <c r="C121" s="185"/>
      <c r="D121" s="58">
        <f>'[1]таблица вспом'!C42</f>
        <v>398072</v>
      </c>
      <c r="E121" s="58">
        <f>'[1]таблица вспом'!D42</f>
        <v>0</v>
      </c>
      <c r="F121" s="58">
        <f>'[1]таблица вспом'!E42</f>
        <v>178834</v>
      </c>
      <c r="G121" s="58">
        <f>'[1]таблица вспом'!G42</f>
        <v>178834</v>
      </c>
      <c r="H121" s="58">
        <f>'[1]таблица вспом'!H42</f>
        <v>398072</v>
      </c>
      <c r="I121" s="58">
        <f>'[1]таблица вспом'!I42</f>
        <v>0</v>
      </c>
      <c r="J121" s="57">
        <f>'[1]таблица вспом'!K42</f>
        <v>181434</v>
      </c>
      <c r="K121" s="57">
        <f>'[1]таблица вспом'!L42</f>
        <v>398072</v>
      </c>
      <c r="L121" s="57">
        <f>'[1]таблица вспом'!M42</f>
        <v>0</v>
      </c>
      <c r="M121" s="58">
        <f>'[1]таблица вспом'!O42</f>
        <v>178832</v>
      </c>
      <c r="N121" s="58">
        <f>'[1]таблица вспом'!P42</f>
        <v>398072</v>
      </c>
      <c r="O121" s="58">
        <f>'[1]таблица вспом'!Q42</f>
        <v>0</v>
      </c>
      <c r="P121" s="187">
        <f>SUM(D121:O121)</f>
        <v>2310222</v>
      </c>
      <c r="Q121" s="188"/>
    </row>
    <row r="122" spans="1:18" ht="15.75" thickBot="1" x14ac:dyDescent="0.3"/>
    <row r="123" spans="1:18" x14ac:dyDescent="0.25">
      <c r="A123" s="46" t="s">
        <v>58</v>
      </c>
      <c r="B123" s="47" t="s">
        <v>59</v>
      </c>
    </row>
    <row r="125" spans="1:18" ht="33" customHeight="1" x14ac:dyDescent="0.25">
      <c r="A125" s="102" t="s">
        <v>60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8" spans="1:18" x14ac:dyDescent="0.25">
      <c r="B128" s="1" t="s">
        <v>82</v>
      </c>
    </row>
    <row r="130" spans="1:17" ht="15" customHeight="1" x14ac:dyDescent="0.25">
      <c r="A130" s="169" t="s">
        <v>83</v>
      </c>
      <c r="B130" s="169"/>
      <c r="C130" s="169"/>
      <c r="D130" s="135" t="s">
        <v>69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7"/>
      <c r="P130" s="204" t="s">
        <v>64</v>
      </c>
      <c r="Q130" s="205"/>
    </row>
    <row r="131" spans="1:17" x14ac:dyDescent="0.25">
      <c r="A131" s="169"/>
      <c r="B131" s="169"/>
      <c r="C131" s="169"/>
      <c r="D131" s="39">
        <v>1</v>
      </c>
      <c r="E131" s="39">
        <v>2</v>
      </c>
      <c r="F131" s="39">
        <v>3</v>
      </c>
      <c r="G131" s="39">
        <v>4</v>
      </c>
      <c r="H131" s="39">
        <v>5</v>
      </c>
      <c r="I131" s="39">
        <v>6</v>
      </c>
      <c r="J131" s="40">
        <v>7</v>
      </c>
      <c r="K131" s="40">
        <v>8</v>
      </c>
      <c r="L131" s="40">
        <v>9</v>
      </c>
      <c r="M131" s="39">
        <v>10</v>
      </c>
      <c r="N131" s="39">
        <v>11</v>
      </c>
      <c r="O131" s="39">
        <v>12</v>
      </c>
      <c r="P131" s="206"/>
      <c r="Q131" s="207"/>
    </row>
    <row r="132" spans="1:17" ht="63.6" customHeight="1" x14ac:dyDescent="0.25">
      <c r="A132" s="200" t="s">
        <v>84</v>
      </c>
      <c r="B132" s="200"/>
      <c r="C132" s="142"/>
      <c r="D132" s="59">
        <f>SUM(D133:D145)+D147+D149+D150+D151+D152+D153</f>
        <v>164483</v>
      </c>
      <c r="E132" s="59">
        <f t="shared" ref="E132:O132" si="11">SUM(E133:E145)+E147+E149+E150+E151+E152+E153</f>
        <v>164483</v>
      </c>
      <c r="F132" s="59">
        <f t="shared" si="11"/>
        <v>164485</v>
      </c>
      <c r="G132" s="59">
        <f t="shared" si="11"/>
        <v>340670</v>
      </c>
      <c r="H132" s="59">
        <f t="shared" si="11"/>
        <v>340670</v>
      </c>
      <c r="I132" s="59">
        <f t="shared" si="11"/>
        <v>30721</v>
      </c>
      <c r="J132" s="60">
        <f t="shared" si="11"/>
        <v>70562</v>
      </c>
      <c r="K132" s="60">
        <f t="shared" si="11"/>
        <v>840</v>
      </c>
      <c r="L132" s="60">
        <f t="shared" si="11"/>
        <v>323966</v>
      </c>
      <c r="M132" s="59">
        <f t="shared" si="11"/>
        <v>393550</v>
      </c>
      <c r="N132" s="59">
        <f t="shared" si="11"/>
        <v>393550</v>
      </c>
      <c r="O132" s="59">
        <f t="shared" si="11"/>
        <v>393551</v>
      </c>
      <c r="P132" s="187">
        <f>SUM(D132:O132)</f>
        <v>2781531</v>
      </c>
      <c r="Q132" s="188"/>
    </row>
    <row r="133" spans="1:17" ht="76.150000000000006" customHeight="1" x14ac:dyDescent="0.25">
      <c r="A133" s="200" t="s">
        <v>85</v>
      </c>
      <c r="B133" s="200"/>
      <c r="C133" s="142"/>
      <c r="D133" s="59">
        <f>100603+63040</f>
        <v>163643</v>
      </c>
      <c r="E133" s="59">
        <f>100603+63040</f>
        <v>163643</v>
      </c>
      <c r="F133" s="59">
        <f>100605+63040</f>
        <v>163645</v>
      </c>
      <c r="G133" s="59">
        <f>226358+113472</f>
        <v>339830</v>
      </c>
      <c r="H133" s="59">
        <f>226358+113472</f>
        <v>339830</v>
      </c>
      <c r="I133" s="59">
        <v>29881</v>
      </c>
      <c r="J133" s="60">
        <v>69722</v>
      </c>
      <c r="K133" s="60">
        <v>0</v>
      </c>
      <c r="L133" s="60">
        <f>191146+132384</f>
        <v>323530</v>
      </c>
      <c r="M133" s="59">
        <f>254862+138688</f>
        <v>393550</v>
      </c>
      <c r="N133" s="59">
        <f>254862+138688</f>
        <v>393550</v>
      </c>
      <c r="O133" s="59">
        <f>254863+138688</f>
        <v>393551</v>
      </c>
      <c r="P133" s="187">
        <f>SUM(D133:O133)</f>
        <v>2774375</v>
      </c>
      <c r="Q133" s="188"/>
    </row>
    <row r="134" spans="1:17" s="61" customFormat="1" ht="127.15" customHeight="1" x14ac:dyDescent="0.25">
      <c r="A134" s="200" t="s">
        <v>86</v>
      </c>
      <c r="B134" s="200"/>
      <c r="C134" s="142"/>
      <c r="D134" s="59">
        <v>840</v>
      </c>
      <c r="E134" s="59">
        <v>840</v>
      </c>
      <c r="F134" s="59">
        <v>840</v>
      </c>
      <c r="G134" s="59">
        <v>840</v>
      </c>
      <c r="H134" s="59">
        <v>840</v>
      </c>
      <c r="I134" s="59">
        <v>840</v>
      </c>
      <c r="J134" s="59">
        <v>840</v>
      </c>
      <c r="K134" s="59">
        <v>840</v>
      </c>
      <c r="L134" s="59">
        <v>436</v>
      </c>
      <c r="M134" s="59"/>
      <c r="N134" s="59"/>
      <c r="O134" s="59"/>
      <c r="P134" s="187">
        <f>SUM(D134:O134)</f>
        <v>7156</v>
      </c>
      <c r="Q134" s="188"/>
    </row>
    <row r="135" spans="1:17" s="61" customFormat="1" ht="40.15" hidden="1" customHeight="1" x14ac:dyDescent="0.25">
      <c r="A135" s="195"/>
      <c r="B135" s="196"/>
      <c r="C135" s="197"/>
      <c r="D135" s="62"/>
      <c r="E135" s="62"/>
      <c r="F135" s="62"/>
      <c r="G135" s="62"/>
      <c r="H135" s="62"/>
      <c r="I135" s="62"/>
      <c r="J135" s="63"/>
      <c r="K135" s="63"/>
      <c r="L135" s="63"/>
      <c r="M135" s="62"/>
      <c r="N135" s="62"/>
      <c r="O135" s="62"/>
      <c r="P135" s="198">
        <f t="shared" ref="P135:P141" si="12">SUM(D135:O135)</f>
        <v>0</v>
      </c>
      <c r="Q135" s="199"/>
    </row>
    <row r="136" spans="1:17" s="61" customFormat="1" ht="53.25" hidden="1" customHeight="1" x14ac:dyDescent="0.25">
      <c r="A136" s="195"/>
      <c r="B136" s="196"/>
      <c r="C136" s="197"/>
      <c r="D136" s="62"/>
      <c r="E136" s="62"/>
      <c r="F136" s="62"/>
      <c r="G136" s="62"/>
      <c r="H136" s="62"/>
      <c r="I136" s="62"/>
      <c r="J136" s="63"/>
      <c r="K136" s="63"/>
      <c r="L136" s="63"/>
      <c r="M136" s="62"/>
      <c r="N136" s="62"/>
      <c r="O136" s="62"/>
      <c r="P136" s="198">
        <f t="shared" si="12"/>
        <v>0</v>
      </c>
      <c r="Q136" s="199"/>
    </row>
    <row r="137" spans="1:17" s="61" customFormat="1" ht="25.9" hidden="1" customHeight="1" x14ac:dyDescent="0.25">
      <c r="A137" s="201"/>
      <c r="B137" s="202"/>
      <c r="C137" s="203"/>
      <c r="D137" s="62"/>
      <c r="E137" s="62"/>
      <c r="F137" s="62"/>
      <c r="G137" s="62"/>
      <c r="H137" s="62"/>
      <c r="I137" s="62"/>
      <c r="J137" s="63"/>
      <c r="K137" s="63"/>
      <c r="L137" s="63"/>
      <c r="M137" s="62"/>
      <c r="N137" s="62"/>
      <c r="O137" s="62"/>
      <c r="P137" s="198">
        <f t="shared" si="12"/>
        <v>0</v>
      </c>
      <c r="Q137" s="199"/>
    </row>
    <row r="138" spans="1:17" s="61" customFormat="1" ht="49.5" hidden="1" customHeight="1" x14ac:dyDescent="0.25">
      <c r="A138" s="201"/>
      <c r="B138" s="202"/>
      <c r="C138" s="203"/>
      <c r="D138" s="62"/>
      <c r="E138" s="62"/>
      <c r="F138" s="62"/>
      <c r="G138" s="62"/>
      <c r="H138" s="62"/>
      <c r="I138" s="62"/>
      <c r="J138" s="63"/>
      <c r="K138" s="63"/>
      <c r="L138" s="63"/>
      <c r="M138" s="62"/>
      <c r="N138" s="62"/>
      <c r="O138" s="62"/>
      <c r="P138" s="198">
        <f t="shared" si="12"/>
        <v>0</v>
      </c>
      <c r="Q138" s="199"/>
    </row>
    <row r="139" spans="1:17" s="61" customFormat="1" ht="39.6" hidden="1" customHeight="1" x14ac:dyDescent="0.25">
      <c r="A139" s="195"/>
      <c r="B139" s="196"/>
      <c r="C139" s="197"/>
      <c r="D139" s="62"/>
      <c r="E139" s="62"/>
      <c r="F139" s="62"/>
      <c r="G139" s="62"/>
      <c r="H139" s="62"/>
      <c r="I139" s="62"/>
      <c r="J139" s="63"/>
      <c r="K139" s="63"/>
      <c r="L139" s="63"/>
      <c r="M139" s="62"/>
      <c r="N139" s="62"/>
      <c r="O139" s="62"/>
      <c r="P139" s="198">
        <f>SUM(D139:O139)</f>
        <v>0</v>
      </c>
      <c r="Q139" s="199"/>
    </row>
    <row r="140" spans="1:17" s="61" customFormat="1" ht="62.45" hidden="1" customHeight="1" x14ac:dyDescent="0.25">
      <c r="A140" s="195"/>
      <c r="B140" s="196"/>
      <c r="C140" s="197"/>
      <c r="D140" s="62"/>
      <c r="E140" s="62"/>
      <c r="F140" s="62"/>
      <c r="G140" s="62"/>
      <c r="H140" s="62"/>
      <c r="I140" s="62"/>
      <c r="J140" s="63"/>
      <c r="K140" s="63"/>
      <c r="L140" s="63"/>
      <c r="M140" s="62"/>
      <c r="N140" s="62"/>
      <c r="O140" s="62"/>
      <c r="P140" s="198">
        <f t="shared" si="12"/>
        <v>0</v>
      </c>
      <c r="Q140" s="199"/>
    </row>
    <row r="141" spans="1:17" s="61" customFormat="1" ht="60.6" hidden="1" customHeight="1" x14ac:dyDescent="0.25">
      <c r="A141" s="195"/>
      <c r="B141" s="196"/>
      <c r="C141" s="197"/>
      <c r="D141" s="62"/>
      <c r="E141" s="62"/>
      <c r="F141" s="62"/>
      <c r="G141" s="62"/>
      <c r="H141" s="62"/>
      <c r="I141" s="62"/>
      <c r="J141" s="63"/>
      <c r="K141" s="63"/>
      <c r="L141" s="63"/>
      <c r="M141" s="62"/>
      <c r="N141" s="62"/>
      <c r="O141" s="62"/>
      <c r="P141" s="198">
        <f t="shared" si="12"/>
        <v>0</v>
      </c>
      <c r="Q141" s="199"/>
    </row>
    <row r="142" spans="1:17" s="61" customFormat="1" ht="13.9" hidden="1" x14ac:dyDescent="0.25">
      <c r="A142" s="195"/>
      <c r="B142" s="196"/>
      <c r="C142" s="197"/>
      <c r="D142" s="62"/>
      <c r="E142" s="62"/>
      <c r="F142" s="62"/>
      <c r="G142" s="62"/>
      <c r="H142" s="62"/>
      <c r="I142" s="62"/>
      <c r="J142" s="63"/>
      <c r="K142" s="63"/>
      <c r="L142" s="63"/>
      <c r="M142" s="62"/>
      <c r="N142" s="62"/>
      <c r="O142" s="62"/>
      <c r="P142" s="198">
        <f>SUM(D142:O142)</f>
        <v>0</v>
      </c>
      <c r="Q142" s="199"/>
    </row>
    <row r="143" spans="1:17" s="61" customFormat="1" ht="38.450000000000003" hidden="1" customHeight="1" x14ac:dyDescent="0.25">
      <c r="A143" s="195"/>
      <c r="B143" s="196"/>
      <c r="C143" s="197"/>
      <c r="D143" s="62"/>
      <c r="E143" s="62"/>
      <c r="F143" s="62"/>
      <c r="G143" s="62"/>
      <c r="H143" s="62"/>
      <c r="I143" s="62"/>
      <c r="J143" s="63"/>
      <c r="K143" s="63"/>
      <c r="L143" s="63"/>
      <c r="M143" s="62"/>
      <c r="N143" s="62"/>
      <c r="O143" s="62"/>
      <c r="P143" s="198">
        <f>SUM(D143:O143)</f>
        <v>0</v>
      </c>
      <c r="Q143" s="199"/>
    </row>
    <row r="144" spans="1:17" ht="73.150000000000006" hidden="1" customHeight="1" x14ac:dyDescent="0.25">
      <c r="A144" s="141"/>
      <c r="B144" s="200"/>
      <c r="C144" s="142"/>
      <c r="D144" s="64"/>
      <c r="E144" s="64"/>
      <c r="F144" s="59"/>
      <c r="G144" s="64"/>
      <c r="H144" s="64"/>
      <c r="I144" s="64"/>
      <c r="J144" s="65"/>
      <c r="K144" s="65"/>
      <c r="L144" s="65"/>
      <c r="M144" s="59"/>
      <c r="N144" s="64"/>
      <c r="O144" s="64"/>
      <c r="P144" s="187">
        <f>SUM(D144:O144)</f>
        <v>0</v>
      </c>
      <c r="Q144" s="188"/>
    </row>
    <row r="145" spans="1:18" ht="60.6" hidden="1" customHeight="1" x14ac:dyDescent="0.25">
      <c r="A145" s="189"/>
      <c r="B145" s="190"/>
      <c r="C145" s="191"/>
      <c r="D145" s="66"/>
      <c r="E145" s="66"/>
      <c r="F145" s="67"/>
      <c r="G145" s="66"/>
      <c r="H145" s="66"/>
      <c r="I145" s="66"/>
      <c r="J145" s="68"/>
      <c r="K145" s="68"/>
      <c r="L145" s="60"/>
      <c r="M145" s="67"/>
      <c r="N145" s="66"/>
      <c r="O145" s="66"/>
      <c r="P145" s="192">
        <f>SUM(D145:O145)</f>
        <v>0</v>
      </c>
      <c r="Q145" s="193"/>
    </row>
    <row r="146" spans="1:18" ht="27" hidden="1" customHeight="1" x14ac:dyDescent="0.25">
      <c r="A146" s="160" t="s">
        <v>87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61"/>
    </row>
    <row r="147" spans="1:18" ht="51" hidden="1" customHeight="1" x14ac:dyDescent="0.25">
      <c r="A147" s="139"/>
      <c r="B147" s="186"/>
      <c r="C147" s="140"/>
      <c r="D147" s="64"/>
      <c r="E147" s="64"/>
      <c r="F147" s="59"/>
      <c r="G147" s="64"/>
      <c r="H147" s="64"/>
      <c r="I147" s="64"/>
      <c r="J147" s="60"/>
      <c r="K147" s="65"/>
      <c r="L147" s="65"/>
      <c r="M147" s="64"/>
      <c r="N147" s="64"/>
      <c r="O147" s="64"/>
      <c r="P147" s="187">
        <f>SUM(D147:O147)</f>
        <v>0</v>
      </c>
      <c r="Q147" s="188"/>
    </row>
    <row r="148" spans="1:18" ht="31.5" hidden="1" customHeight="1" x14ac:dyDescent="0.25">
      <c r="A148" s="160" t="s">
        <v>88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61"/>
    </row>
    <row r="149" spans="1:18" ht="70.150000000000006" hidden="1" customHeight="1" x14ac:dyDescent="0.25">
      <c r="A149" s="139"/>
      <c r="B149" s="186"/>
      <c r="C149" s="140"/>
      <c r="D149" s="64"/>
      <c r="E149" s="64"/>
      <c r="F149" s="59"/>
      <c r="G149" s="64"/>
      <c r="H149" s="64"/>
      <c r="I149" s="64"/>
      <c r="J149" s="65"/>
      <c r="K149" s="65"/>
      <c r="L149" s="60"/>
      <c r="M149" s="59"/>
      <c r="N149" s="64"/>
      <c r="O149" s="64"/>
      <c r="P149" s="187">
        <f>SUM(D149:O149)</f>
        <v>0</v>
      </c>
      <c r="Q149" s="188"/>
    </row>
    <row r="150" spans="1:18" ht="36.75" hidden="1" customHeight="1" x14ac:dyDescent="0.25">
      <c r="A150" s="139"/>
      <c r="B150" s="186"/>
      <c r="C150" s="140"/>
      <c r="D150" s="64"/>
      <c r="E150" s="64"/>
      <c r="F150" s="59"/>
      <c r="G150" s="64"/>
      <c r="H150" s="64"/>
      <c r="I150" s="64"/>
      <c r="J150" s="65"/>
      <c r="K150" s="65"/>
      <c r="L150" s="65"/>
      <c r="M150" s="64"/>
      <c r="N150" s="64"/>
      <c r="O150" s="64"/>
      <c r="P150" s="187">
        <f>SUM(D150:O150)</f>
        <v>0</v>
      </c>
      <c r="Q150" s="188"/>
    </row>
    <row r="151" spans="1:18" ht="36" hidden="1" customHeight="1" x14ac:dyDescent="0.25">
      <c r="A151" s="139"/>
      <c r="B151" s="186"/>
      <c r="C151" s="140"/>
      <c r="D151" s="64"/>
      <c r="E151" s="64"/>
      <c r="F151" s="59"/>
      <c r="G151" s="64"/>
      <c r="H151" s="64"/>
      <c r="I151" s="59"/>
      <c r="J151" s="65"/>
      <c r="K151" s="65"/>
      <c r="L151" s="65"/>
      <c r="M151" s="64"/>
      <c r="N151" s="64"/>
      <c r="O151" s="64"/>
      <c r="P151" s="187">
        <f>SUM(D151:O151)</f>
        <v>0</v>
      </c>
      <c r="Q151" s="188"/>
    </row>
    <row r="152" spans="1:18" ht="70.150000000000006" hidden="1" customHeight="1" x14ac:dyDescent="0.25">
      <c r="A152" s="139"/>
      <c r="B152" s="186"/>
      <c r="C152" s="140"/>
      <c r="D152" s="64"/>
      <c r="E152" s="64"/>
      <c r="F152" s="59"/>
      <c r="G152" s="64"/>
      <c r="H152" s="64"/>
      <c r="I152" s="64"/>
      <c r="J152" s="65"/>
      <c r="K152" s="65"/>
      <c r="L152" s="65"/>
      <c r="M152" s="64"/>
      <c r="N152" s="64"/>
      <c r="O152" s="64"/>
      <c r="P152" s="187">
        <f>SUM(D152:O152)</f>
        <v>0</v>
      </c>
      <c r="Q152" s="188"/>
    </row>
    <row r="153" spans="1:18" ht="135.6" hidden="1" customHeight="1" x14ac:dyDescent="0.25">
      <c r="A153" s="183"/>
      <c r="B153" s="184"/>
      <c r="C153" s="185"/>
      <c r="D153" s="41"/>
      <c r="E153" s="41"/>
      <c r="F153" s="69"/>
      <c r="G153" s="41"/>
      <c r="H153" s="41"/>
      <c r="I153" s="41"/>
      <c r="J153" s="42"/>
      <c r="K153" s="42"/>
      <c r="L153" s="42"/>
      <c r="M153" s="69"/>
      <c r="N153" s="41"/>
      <c r="O153" s="41"/>
      <c r="P153" s="187">
        <f>SUM(D153:O153)</f>
        <v>0</v>
      </c>
      <c r="Q153" s="188"/>
    </row>
    <row r="154" spans="1:18" ht="13.9" hidden="1" x14ac:dyDescent="0.25">
      <c r="A154" s="183" t="s">
        <v>89</v>
      </c>
      <c r="B154" s="184"/>
      <c r="C154" s="185"/>
      <c r="D154" s="41"/>
      <c r="E154" s="41"/>
      <c r="F154" s="41"/>
      <c r="G154" s="41"/>
      <c r="H154" s="41"/>
      <c r="I154" s="41"/>
      <c r="J154" s="42"/>
      <c r="K154" s="42"/>
      <c r="L154" s="42"/>
      <c r="M154" s="41"/>
      <c r="N154" s="41"/>
      <c r="O154" s="41"/>
      <c r="P154" s="152"/>
      <c r="Q154" s="153"/>
    </row>
    <row r="155" spans="1:18" ht="28.5" hidden="1" customHeight="1" x14ac:dyDescent="0.25">
      <c r="A155" s="183" t="s">
        <v>90</v>
      </c>
      <c r="B155" s="184"/>
      <c r="C155" s="185"/>
      <c r="D155" s="41"/>
      <c r="E155" s="41"/>
      <c r="F155" s="41"/>
      <c r="G155" s="41"/>
      <c r="H155" s="41"/>
      <c r="I155" s="41"/>
      <c r="J155" s="42"/>
      <c r="K155" s="42"/>
      <c r="L155" s="42"/>
      <c r="M155" s="41"/>
      <c r="N155" s="41"/>
      <c r="O155" s="41"/>
      <c r="P155" s="152"/>
      <c r="Q155" s="153"/>
    </row>
    <row r="156" spans="1:18" ht="15.75" thickBot="1" x14ac:dyDescent="0.3"/>
    <row r="157" spans="1:18" x14ac:dyDescent="0.25">
      <c r="A157" s="46" t="s">
        <v>58</v>
      </c>
      <c r="B157" s="47" t="s">
        <v>59</v>
      </c>
    </row>
    <row r="159" spans="1:18" ht="29.25" customHeight="1" x14ac:dyDescent="0.25">
      <c r="A159" s="102" t="s">
        <v>60</v>
      </c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2" spans="1:18" x14ac:dyDescent="0.25">
      <c r="B162" s="1" t="s">
        <v>91</v>
      </c>
    </row>
    <row r="164" spans="1:18" x14ac:dyDescent="0.25">
      <c r="B164" s="1" t="s">
        <v>92</v>
      </c>
    </row>
    <row r="166" spans="1:18" ht="42.75" customHeight="1" x14ac:dyDescent="0.25">
      <c r="A166" s="70" t="s">
        <v>93</v>
      </c>
      <c r="B166" s="169" t="s">
        <v>94</v>
      </c>
      <c r="C166" s="169"/>
      <c r="D166" s="135" t="s">
        <v>95</v>
      </c>
      <c r="E166" s="136"/>
      <c r="F166" s="169" t="s">
        <v>96</v>
      </c>
      <c r="G166" s="169"/>
      <c r="H166" s="169"/>
      <c r="I166" s="169"/>
      <c r="J166" s="169"/>
      <c r="K166" s="169"/>
      <c r="L166" s="169"/>
      <c r="M166" s="169"/>
      <c r="N166" s="136" t="s">
        <v>97</v>
      </c>
      <c r="O166" s="136"/>
      <c r="P166" s="136"/>
      <c r="Q166" s="136"/>
      <c r="R166" s="137"/>
    </row>
    <row r="167" spans="1:18" ht="27.75" customHeight="1" x14ac:dyDescent="0.25">
      <c r="A167" s="176" t="s">
        <v>98</v>
      </c>
      <c r="B167" s="177"/>
      <c r="C167" s="177"/>
      <c r="D167" s="177"/>
      <c r="E167" s="178"/>
      <c r="F167" s="179" t="s">
        <v>99</v>
      </c>
      <c r="G167" s="180"/>
      <c r="H167" s="179" t="s">
        <v>100</v>
      </c>
      <c r="I167" s="180"/>
      <c r="J167" s="181" t="s">
        <v>101</v>
      </c>
      <c r="K167" s="182"/>
      <c r="L167" s="179" t="s">
        <v>102</v>
      </c>
      <c r="M167" s="180"/>
      <c r="N167" s="179" t="s">
        <v>99</v>
      </c>
      <c r="O167" s="180"/>
      <c r="P167" s="71" t="s">
        <v>100</v>
      </c>
      <c r="Q167" s="71" t="s">
        <v>101</v>
      </c>
      <c r="R167" s="39" t="s">
        <v>102</v>
      </c>
    </row>
    <row r="168" spans="1:18" ht="22.15" customHeight="1" x14ac:dyDescent="0.25">
      <c r="A168" s="72">
        <v>1</v>
      </c>
      <c r="B168" s="139" t="s">
        <v>103</v>
      </c>
      <c r="C168" s="140"/>
      <c r="D168" s="169"/>
      <c r="E168" s="169"/>
      <c r="F168" s="170" t="s">
        <v>104</v>
      </c>
      <c r="G168" s="171"/>
      <c r="H168" s="172" t="s">
        <v>104</v>
      </c>
      <c r="I168" s="173"/>
      <c r="J168" s="174" t="s">
        <v>104</v>
      </c>
      <c r="K168" s="175"/>
      <c r="L168" s="172" t="s">
        <v>104</v>
      </c>
      <c r="M168" s="173"/>
      <c r="N168" s="136"/>
      <c r="O168" s="137"/>
      <c r="P168" s="71"/>
      <c r="Q168" s="71"/>
      <c r="R168" s="39"/>
    </row>
    <row r="169" spans="1:18" ht="48.75" hidden="1" customHeight="1" x14ac:dyDescent="0.25">
      <c r="A169" s="73">
        <v>2</v>
      </c>
      <c r="B169" s="147" t="s">
        <v>105</v>
      </c>
      <c r="C169" s="147"/>
      <c r="D169" s="160"/>
      <c r="E169" s="161"/>
      <c r="F169" s="162" t="s">
        <v>106</v>
      </c>
      <c r="G169" s="163"/>
      <c r="H169" s="164" t="s">
        <v>106</v>
      </c>
      <c r="I169" s="165"/>
      <c r="J169" s="166" t="s">
        <v>106</v>
      </c>
      <c r="K169" s="167"/>
      <c r="L169" s="164" t="s">
        <v>106</v>
      </c>
      <c r="M169" s="165"/>
      <c r="N169" s="168"/>
      <c r="O169" s="168"/>
      <c r="P169" s="73"/>
      <c r="Q169" s="73"/>
      <c r="R169" s="74"/>
    </row>
    <row r="170" spans="1:18" ht="71.25" hidden="1" customHeight="1" x14ac:dyDescent="0.25">
      <c r="A170" s="73">
        <v>3</v>
      </c>
      <c r="B170" s="147" t="s">
        <v>107</v>
      </c>
      <c r="C170" s="147"/>
      <c r="D170" s="152"/>
      <c r="E170" s="153"/>
      <c r="F170" s="154" t="s">
        <v>108</v>
      </c>
      <c r="G170" s="155"/>
      <c r="H170" s="156" t="s">
        <v>108</v>
      </c>
      <c r="I170" s="157"/>
      <c r="J170" s="158" t="s">
        <v>108</v>
      </c>
      <c r="K170" s="159"/>
      <c r="L170" s="156" t="s">
        <v>108</v>
      </c>
      <c r="M170" s="157"/>
      <c r="N170" s="148"/>
      <c r="O170" s="148"/>
      <c r="P170" s="44"/>
      <c r="Q170" s="44"/>
      <c r="R170" s="75"/>
    </row>
    <row r="171" spans="1:18" ht="51.6" customHeight="1" x14ac:dyDescent="0.25">
      <c r="A171" s="75">
        <v>2</v>
      </c>
      <c r="B171" s="147" t="s">
        <v>109</v>
      </c>
      <c r="C171" s="147"/>
      <c r="D171" s="138"/>
      <c r="E171" s="138"/>
      <c r="F171" s="149" t="s">
        <v>108</v>
      </c>
      <c r="G171" s="149"/>
      <c r="H171" s="150" t="s">
        <v>108</v>
      </c>
      <c r="I171" s="150"/>
      <c r="J171" s="151" t="s">
        <v>108</v>
      </c>
      <c r="K171" s="151"/>
      <c r="L171" s="150" t="s">
        <v>108</v>
      </c>
      <c r="M171" s="150"/>
      <c r="N171" s="138"/>
      <c r="O171" s="138"/>
      <c r="P171" s="75"/>
      <c r="Q171" s="75"/>
      <c r="R171" s="75"/>
    </row>
    <row r="172" spans="1:18" ht="28.9" customHeight="1" x14ac:dyDescent="0.25">
      <c r="A172" s="75">
        <v>3</v>
      </c>
      <c r="B172" s="147" t="s">
        <v>110</v>
      </c>
      <c r="C172" s="147"/>
      <c r="D172" s="134"/>
      <c r="E172" s="134"/>
      <c r="F172" s="145" t="s">
        <v>111</v>
      </c>
      <c r="G172" s="145"/>
      <c r="H172" s="134" t="s">
        <v>111</v>
      </c>
      <c r="I172" s="134"/>
      <c r="J172" s="146" t="s">
        <v>111</v>
      </c>
      <c r="K172" s="146"/>
      <c r="L172" s="134" t="s">
        <v>111</v>
      </c>
      <c r="M172" s="134"/>
      <c r="N172" s="134"/>
      <c r="O172" s="134"/>
      <c r="P172" s="75"/>
      <c r="Q172" s="75"/>
      <c r="R172" s="75"/>
    </row>
    <row r="173" spans="1:18" ht="33.75" customHeight="1" x14ac:dyDescent="0.25">
      <c r="A173" s="75">
        <v>4</v>
      </c>
      <c r="B173" s="139" t="s">
        <v>112</v>
      </c>
      <c r="C173" s="140"/>
      <c r="D173" s="134"/>
      <c r="E173" s="134"/>
      <c r="F173" s="145" t="s">
        <v>113</v>
      </c>
      <c r="G173" s="145"/>
      <c r="H173" s="134" t="s">
        <v>113</v>
      </c>
      <c r="I173" s="134"/>
      <c r="J173" s="146" t="s">
        <v>113</v>
      </c>
      <c r="K173" s="146"/>
      <c r="L173" s="134" t="s">
        <v>113</v>
      </c>
      <c r="M173" s="134"/>
      <c r="N173" s="134"/>
      <c r="O173" s="134"/>
      <c r="P173" s="75"/>
      <c r="Q173" s="75"/>
      <c r="R173" s="75"/>
    </row>
    <row r="174" spans="1:18" ht="52.15" customHeight="1" x14ac:dyDescent="0.25">
      <c r="A174" s="75">
        <v>5</v>
      </c>
      <c r="B174" s="139" t="s">
        <v>114</v>
      </c>
      <c r="C174" s="140"/>
      <c r="D174" s="134"/>
      <c r="E174" s="134"/>
      <c r="F174" s="141" t="s">
        <v>115</v>
      </c>
      <c r="G174" s="142"/>
      <c r="H174" s="141" t="s">
        <v>115</v>
      </c>
      <c r="I174" s="142"/>
      <c r="J174" s="143" t="s">
        <v>115</v>
      </c>
      <c r="K174" s="144"/>
      <c r="L174" s="141" t="s">
        <v>115</v>
      </c>
      <c r="M174" s="142"/>
      <c r="N174" s="134"/>
      <c r="O174" s="134"/>
      <c r="P174" s="75"/>
      <c r="Q174" s="75"/>
      <c r="R174" s="75"/>
    </row>
    <row r="175" spans="1:18" ht="13.9" hidden="1" x14ac:dyDescent="0.25"/>
    <row r="176" spans="1:18" ht="13.9" hidden="1" x14ac:dyDescent="0.25">
      <c r="A176" s="76"/>
    </row>
    <row r="177" spans="1:18" ht="30.75" customHeight="1" x14ac:dyDescent="0.25">
      <c r="A177" s="102" t="s">
        <v>60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ht="13.9" hidden="1" x14ac:dyDescent="0.25"/>
    <row r="180" spans="1:18" x14ac:dyDescent="0.25">
      <c r="B180" s="1" t="s">
        <v>116</v>
      </c>
    </row>
    <row r="182" spans="1:18" ht="26.25" customHeight="1" x14ac:dyDescent="0.25">
      <c r="A182" s="70" t="s">
        <v>93</v>
      </c>
      <c r="B182" s="135" t="s">
        <v>94</v>
      </c>
      <c r="C182" s="136"/>
      <c r="D182" s="137"/>
      <c r="E182" s="135" t="s">
        <v>95</v>
      </c>
      <c r="F182" s="136"/>
      <c r="G182" s="136"/>
      <c r="H182" s="137"/>
      <c r="I182" s="138" t="s">
        <v>96</v>
      </c>
      <c r="J182" s="138"/>
      <c r="K182" s="138"/>
      <c r="L182" s="138"/>
      <c r="M182" s="138"/>
      <c r="N182" s="138" t="s">
        <v>97</v>
      </c>
      <c r="O182" s="138"/>
      <c r="P182" s="138"/>
      <c r="Q182" s="138"/>
      <c r="R182" s="76"/>
    </row>
    <row r="183" spans="1:18" ht="36.75" customHeight="1" x14ac:dyDescent="0.25">
      <c r="A183" s="75">
        <v>1</v>
      </c>
      <c r="B183" s="112" t="s">
        <v>117</v>
      </c>
      <c r="C183" s="113"/>
      <c r="D183" s="114"/>
      <c r="E183" s="106"/>
      <c r="F183" s="107"/>
      <c r="G183" s="107"/>
      <c r="H183" s="108"/>
      <c r="I183" s="131" t="s">
        <v>118</v>
      </c>
      <c r="J183" s="132"/>
      <c r="K183" s="132"/>
      <c r="L183" s="132"/>
      <c r="M183" s="133"/>
      <c r="N183" s="106"/>
      <c r="O183" s="107"/>
      <c r="P183" s="107"/>
      <c r="Q183" s="108"/>
    </row>
    <row r="184" spans="1:18" ht="36" customHeight="1" x14ac:dyDescent="0.25">
      <c r="A184" s="75">
        <v>2</v>
      </c>
      <c r="B184" s="112" t="s">
        <v>119</v>
      </c>
      <c r="C184" s="113"/>
      <c r="D184" s="114"/>
      <c r="E184" s="106"/>
      <c r="F184" s="107"/>
      <c r="G184" s="107"/>
      <c r="H184" s="108"/>
      <c r="I184" s="131" t="s">
        <v>120</v>
      </c>
      <c r="J184" s="132"/>
      <c r="K184" s="132"/>
      <c r="L184" s="132"/>
      <c r="M184" s="133"/>
      <c r="N184" s="106"/>
      <c r="O184" s="107"/>
      <c r="P184" s="107"/>
      <c r="Q184" s="108"/>
    </row>
    <row r="185" spans="1:18" ht="24.75" customHeight="1" x14ac:dyDescent="0.25">
      <c r="A185" s="75">
        <v>3</v>
      </c>
      <c r="B185" s="112" t="s">
        <v>121</v>
      </c>
      <c r="C185" s="113"/>
      <c r="D185" s="114"/>
      <c r="E185" s="106"/>
      <c r="F185" s="107"/>
      <c r="G185" s="107"/>
      <c r="H185" s="108"/>
      <c r="I185" s="131" t="s">
        <v>108</v>
      </c>
      <c r="J185" s="132"/>
      <c r="K185" s="132"/>
      <c r="L185" s="132"/>
      <c r="M185" s="133"/>
      <c r="N185" s="106"/>
      <c r="O185" s="107"/>
      <c r="P185" s="107"/>
      <c r="Q185" s="108"/>
    </row>
    <row r="186" spans="1:18" ht="57.75" customHeight="1" x14ac:dyDescent="0.25">
      <c r="A186" s="75">
        <v>4</v>
      </c>
      <c r="B186" s="112" t="s">
        <v>122</v>
      </c>
      <c r="C186" s="113"/>
      <c r="D186" s="114"/>
      <c r="E186" s="106"/>
      <c r="F186" s="107"/>
      <c r="G186" s="107"/>
      <c r="H186" s="108"/>
      <c r="I186" s="131" t="s">
        <v>123</v>
      </c>
      <c r="J186" s="132"/>
      <c r="K186" s="132"/>
      <c r="L186" s="132"/>
      <c r="M186" s="133"/>
      <c r="N186" s="106"/>
      <c r="O186" s="107"/>
      <c r="P186" s="107"/>
      <c r="Q186" s="108"/>
    </row>
    <row r="187" spans="1:18" ht="15.75" thickBot="1" x14ac:dyDescent="0.3"/>
    <row r="188" spans="1:18" x14ac:dyDescent="0.25">
      <c r="A188" s="46" t="s">
        <v>124</v>
      </c>
      <c r="B188" s="47" t="s">
        <v>125</v>
      </c>
    </row>
    <row r="190" spans="1:18" ht="30.75" customHeight="1" x14ac:dyDescent="0.25">
      <c r="A190" s="102" t="s">
        <v>60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3" spans="1:18" x14ac:dyDescent="0.25">
      <c r="B193" s="1" t="s">
        <v>126</v>
      </c>
    </row>
    <row r="195" spans="1:18" ht="30" customHeight="1" x14ac:dyDescent="0.25">
      <c r="A195" s="71" t="s">
        <v>93</v>
      </c>
      <c r="B195" s="121" t="s">
        <v>127</v>
      </c>
      <c r="C195" s="122"/>
      <c r="D195" s="123"/>
      <c r="E195" s="124" t="s">
        <v>128</v>
      </c>
      <c r="F195" s="125"/>
      <c r="G195" s="125"/>
      <c r="H195" s="126"/>
      <c r="I195" s="127" t="s">
        <v>129</v>
      </c>
      <c r="J195" s="127"/>
      <c r="K195" s="127"/>
      <c r="L195" s="127"/>
      <c r="M195" s="127"/>
      <c r="N195" s="127" t="s">
        <v>130</v>
      </c>
      <c r="O195" s="127"/>
      <c r="P195" s="127"/>
      <c r="Q195" s="127"/>
    </row>
    <row r="196" spans="1:18" ht="70.5" customHeight="1" x14ac:dyDescent="0.25">
      <c r="A196" s="75">
        <v>1</v>
      </c>
      <c r="B196" s="112" t="s">
        <v>131</v>
      </c>
      <c r="C196" s="113"/>
      <c r="D196" s="114"/>
      <c r="E196" s="106">
        <v>2014</v>
      </c>
      <c r="F196" s="107"/>
      <c r="G196" s="107"/>
      <c r="H196" s="108"/>
      <c r="I196" s="128">
        <f>P85+P132</f>
        <v>50767856.000000007</v>
      </c>
      <c r="J196" s="129"/>
      <c r="K196" s="129"/>
      <c r="L196" s="129"/>
      <c r="M196" s="130"/>
      <c r="N196" s="106">
        <f>P67</f>
        <v>1283</v>
      </c>
      <c r="O196" s="107"/>
      <c r="P196" s="107"/>
      <c r="Q196" s="108"/>
    </row>
    <row r="197" spans="1:18" ht="15" hidden="1" customHeight="1" x14ac:dyDescent="0.25">
      <c r="A197" s="75"/>
      <c r="B197" s="106"/>
      <c r="C197" s="107"/>
      <c r="D197" s="108"/>
      <c r="E197" s="106"/>
      <c r="F197" s="107"/>
      <c r="G197" s="107"/>
      <c r="H197" s="108"/>
      <c r="I197" s="106"/>
      <c r="J197" s="107"/>
      <c r="K197" s="107"/>
      <c r="L197" s="107"/>
      <c r="M197" s="108"/>
      <c r="N197" s="106"/>
      <c r="O197" s="107"/>
      <c r="P197" s="107"/>
      <c r="Q197" s="108"/>
    </row>
    <row r="198" spans="1:18" ht="15" hidden="1" customHeight="1" x14ac:dyDescent="0.25">
      <c r="A198" s="75"/>
      <c r="B198" s="106"/>
      <c r="C198" s="107"/>
      <c r="D198" s="108"/>
      <c r="E198" s="106"/>
      <c r="F198" s="107"/>
      <c r="G198" s="107"/>
      <c r="H198" s="108"/>
      <c r="I198" s="106"/>
      <c r="J198" s="107"/>
      <c r="K198" s="107"/>
      <c r="L198" s="107"/>
      <c r="M198" s="108"/>
      <c r="N198" s="106"/>
      <c r="O198" s="107"/>
      <c r="P198" s="107"/>
      <c r="Q198" s="108"/>
    </row>
    <row r="199" spans="1:18" ht="15.75" thickBot="1" x14ac:dyDescent="0.3"/>
    <row r="200" spans="1:18" ht="15" customHeight="1" x14ac:dyDescent="0.25">
      <c r="A200" s="77" t="s">
        <v>132</v>
      </c>
      <c r="B200" s="78" t="s">
        <v>133</v>
      </c>
      <c r="C200" s="79"/>
      <c r="D200" s="79"/>
      <c r="E200" s="79"/>
      <c r="F200" s="79"/>
      <c r="G200" s="79"/>
      <c r="H200" s="79"/>
      <c r="I200" s="79"/>
      <c r="J200" s="80"/>
      <c r="K200" s="80"/>
      <c r="L200" s="80"/>
      <c r="M200" s="79"/>
      <c r="N200" s="79"/>
      <c r="O200" s="79"/>
      <c r="P200" s="79"/>
      <c r="Q200" s="79"/>
      <c r="R200" s="79"/>
    </row>
    <row r="201" spans="1:18" ht="13.5" customHeight="1" x14ac:dyDescent="0.25">
      <c r="A201" s="1" t="s">
        <v>134</v>
      </c>
    </row>
    <row r="202" spans="1:18" ht="14.25" customHeight="1" x14ac:dyDescent="0.25">
      <c r="A202" s="1" t="s">
        <v>135</v>
      </c>
    </row>
    <row r="205" spans="1:18" x14ac:dyDescent="0.25">
      <c r="B205" s="1" t="s">
        <v>136</v>
      </c>
    </row>
    <row r="207" spans="1:18" ht="15" customHeight="1" x14ac:dyDescent="0.25">
      <c r="A207" s="103" t="s">
        <v>137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5"/>
      <c r="R207" s="81"/>
    </row>
    <row r="210" spans="1:17" x14ac:dyDescent="0.25">
      <c r="B210" s="1" t="s">
        <v>138</v>
      </c>
    </row>
    <row r="212" spans="1:17" x14ac:dyDescent="0.25">
      <c r="A212" s="106">
        <f>ROUND(P85/P67,2)</f>
        <v>37401.660000000003</v>
      </c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8"/>
    </row>
    <row r="215" spans="1:17" x14ac:dyDescent="0.25">
      <c r="B215" s="1" t="s">
        <v>139</v>
      </c>
    </row>
    <row r="217" spans="1:17" ht="30.75" customHeight="1" x14ac:dyDescent="0.25">
      <c r="A217" s="109" t="s">
        <v>140</v>
      </c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1"/>
    </row>
    <row r="220" spans="1:17" x14ac:dyDescent="0.25">
      <c r="B220" s="1" t="s">
        <v>141</v>
      </c>
    </row>
    <row r="221" spans="1:17" ht="9" customHeight="1" x14ac:dyDescent="0.25"/>
    <row r="222" spans="1:17" ht="86.25" customHeight="1" x14ac:dyDescent="0.25">
      <c r="A222" s="112" t="s">
        <v>142</v>
      </c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4"/>
    </row>
    <row r="223" spans="1:17" x14ac:dyDescent="0.25">
      <c r="A223" s="82"/>
      <c r="B223" s="82"/>
      <c r="C223" s="82"/>
      <c r="D223" s="82"/>
      <c r="E223" s="82"/>
      <c r="F223" s="82"/>
      <c r="G223" s="82"/>
      <c r="H223" s="82"/>
      <c r="I223" s="82"/>
      <c r="J223" s="83"/>
      <c r="K223" s="83"/>
      <c r="L223" s="83"/>
      <c r="M223" s="82"/>
      <c r="N223" s="82"/>
      <c r="O223" s="82"/>
      <c r="P223" s="82"/>
      <c r="Q223" s="82"/>
    </row>
    <row r="224" spans="1:17" x14ac:dyDescent="0.25">
      <c r="A224" s="82"/>
      <c r="B224" s="82" t="s">
        <v>143</v>
      </c>
      <c r="C224" s="82"/>
      <c r="D224" s="82"/>
      <c r="E224" s="82"/>
      <c r="F224" s="82"/>
      <c r="G224" s="82"/>
      <c r="H224" s="82"/>
      <c r="I224" s="82"/>
      <c r="J224" s="83"/>
      <c r="K224" s="83"/>
      <c r="L224" s="83"/>
      <c r="M224" s="82"/>
      <c r="N224" s="82"/>
      <c r="O224" s="82"/>
      <c r="P224" s="82"/>
      <c r="Q224" s="82"/>
    </row>
    <row r="225" spans="1:17" x14ac:dyDescent="0.25">
      <c r="A225" s="82"/>
      <c r="B225" s="82"/>
      <c r="C225" s="82"/>
      <c r="D225" s="82"/>
      <c r="E225" s="82"/>
      <c r="F225" s="82"/>
      <c r="G225" s="82"/>
      <c r="H225" s="82"/>
      <c r="I225" s="82"/>
      <c r="J225" s="83"/>
      <c r="K225" s="83"/>
      <c r="L225" s="83"/>
      <c r="M225" s="82"/>
      <c r="N225" s="82"/>
      <c r="O225" s="82"/>
      <c r="P225" s="82"/>
      <c r="Q225" s="82"/>
    </row>
    <row r="226" spans="1:17" ht="35.25" customHeight="1" x14ac:dyDescent="0.25">
      <c r="A226" s="115" t="s">
        <v>144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7"/>
    </row>
    <row r="227" spans="1:17" x14ac:dyDescent="0.25">
      <c r="A227" s="84" t="s">
        <v>145</v>
      </c>
      <c r="B227" s="85"/>
      <c r="C227" s="85"/>
      <c r="D227" s="85"/>
      <c r="E227" s="85"/>
      <c r="F227" s="85"/>
      <c r="G227" s="85"/>
      <c r="H227" s="85"/>
      <c r="I227" s="85"/>
      <c r="J227" s="86"/>
      <c r="K227" s="86"/>
      <c r="L227" s="86"/>
      <c r="M227" s="85"/>
      <c r="N227" s="85"/>
      <c r="O227" s="85"/>
      <c r="P227" s="85"/>
      <c r="Q227" s="87"/>
    </row>
    <row r="228" spans="1:17" ht="24.75" customHeight="1" x14ac:dyDescent="0.25">
      <c r="A228" s="118" t="s">
        <v>146</v>
      </c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20"/>
    </row>
    <row r="229" spans="1:17" x14ac:dyDescent="0.25">
      <c r="A229" s="97" t="s">
        <v>147</v>
      </c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9"/>
    </row>
    <row r="230" spans="1:17" x14ac:dyDescent="0.25">
      <c r="A230" s="88" t="s">
        <v>148</v>
      </c>
      <c r="B230" s="89"/>
      <c r="C230" s="89"/>
      <c r="D230" s="89"/>
      <c r="E230" s="89"/>
      <c r="F230" s="89"/>
      <c r="G230" s="89"/>
      <c r="H230" s="89"/>
      <c r="I230" s="89"/>
      <c r="J230" s="90"/>
      <c r="K230" s="90"/>
      <c r="L230" s="90"/>
      <c r="M230" s="89"/>
      <c r="N230" s="89"/>
      <c r="O230" s="89"/>
      <c r="P230" s="89"/>
      <c r="Q230" s="91"/>
    </row>
    <row r="231" spans="1:17" x14ac:dyDescent="0.25">
      <c r="A231" s="92" t="s">
        <v>149</v>
      </c>
      <c r="B231" s="93"/>
      <c r="C231" s="93"/>
      <c r="D231" s="93"/>
      <c r="E231" s="93"/>
      <c r="F231" s="93"/>
      <c r="G231" s="93"/>
      <c r="H231" s="93"/>
      <c r="I231" s="93"/>
      <c r="J231" s="94"/>
      <c r="K231" s="94"/>
      <c r="L231" s="94"/>
      <c r="M231" s="93"/>
      <c r="N231" s="93"/>
      <c r="O231" s="93"/>
      <c r="P231" s="93"/>
      <c r="Q231" s="95"/>
    </row>
    <row r="233" spans="1:17" x14ac:dyDescent="0.25">
      <c r="B233" s="100" t="s">
        <v>150</v>
      </c>
      <c r="C233" s="100"/>
      <c r="D233" s="100"/>
      <c r="E233" s="100"/>
      <c r="I233" s="93"/>
      <c r="J233" s="94"/>
      <c r="K233" s="101" t="s">
        <v>151</v>
      </c>
      <c r="L233" s="101"/>
      <c r="M233" s="101"/>
      <c r="N233" s="1" t="s">
        <v>152</v>
      </c>
    </row>
    <row r="235" spans="1:17" x14ac:dyDescent="0.25">
      <c r="B235" s="1" t="s">
        <v>153</v>
      </c>
      <c r="C235" s="93"/>
      <c r="E235" s="96" t="s">
        <v>154</v>
      </c>
      <c r="F235" s="93"/>
      <c r="G235" s="93"/>
      <c r="H235" s="93"/>
    </row>
    <row r="237" spans="1:17" ht="12.75" customHeight="1" x14ac:dyDescent="0.25">
      <c r="B237" s="102" t="s">
        <v>155</v>
      </c>
      <c r="C237" s="102"/>
      <c r="D237" s="102"/>
      <c r="E237" s="102"/>
      <c r="I237" s="93"/>
      <c r="J237" s="94"/>
      <c r="K237" s="101" t="s">
        <v>156</v>
      </c>
      <c r="L237" s="101"/>
      <c r="M237" s="101"/>
      <c r="N237" s="1" t="s">
        <v>152</v>
      </c>
    </row>
    <row r="239" spans="1:17" x14ac:dyDescent="0.25">
      <c r="B239" s="1" t="s">
        <v>153</v>
      </c>
      <c r="C239" s="93"/>
      <c r="E239" s="96" t="s">
        <v>154</v>
      </c>
      <c r="F239" s="93"/>
      <c r="G239" s="93"/>
      <c r="H239" s="93"/>
    </row>
  </sheetData>
  <mergeCells count="290">
    <mergeCell ref="A12:R12"/>
    <mergeCell ref="A13:R13"/>
    <mergeCell ref="A14:R14"/>
    <mergeCell ref="D21:E21"/>
    <mergeCell ref="F21:G21"/>
    <mergeCell ref="H21:I21"/>
    <mergeCell ref="J21:K21"/>
    <mergeCell ref="L21:M21"/>
    <mergeCell ref="N21:O21"/>
    <mergeCell ref="Q21:R21"/>
    <mergeCell ref="A37:B39"/>
    <mergeCell ref="C37:C39"/>
    <mergeCell ref="D37:R37"/>
    <mergeCell ref="D38:I38"/>
    <mergeCell ref="J38:O38"/>
    <mergeCell ref="A22:A32"/>
    <mergeCell ref="B22:B32"/>
    <mergeCell ref="C22:C32"/>
    <mergeCell ref="D22:E32"/>
    <mergeCell ref="F22:G32"/>
    <mergeCell ref="H22:I32"/>
    <mergeCell ref="P38:R38"/>
    <mergeCell ref="D39:E39"/>
    <mergeCell ref="F39:G39"/>
    <mergeCell ref="H39:I39"/>
    <mergeCell ref="J39:K39"/>
    <mergeCell ref="L39:M39"/>
    <mergeCell ref="N39:O39"/>
    <mergeCell ref="J22:K32"/>
    <mergeCell ref="L22:M32"/>
    <mergeCell ref="N22:O32"/>
    <mergeCell ref="P22:P32"/>
    <mergeCell ref="Q22:R32"/>
    <mergeCell ref="D45:E45"/>
    <mergeCell ref="F45:G45"/>
    <mergeCell ref="D46:E46"/>
    <mergeCell ref="F46:G46"/>
    <mergeCell ref="D47:E47"/>
    <mergeCell ref="F47:G47"/>
    <mergeCell ref="L40:M40"/>
    <mergeCell ref="N40:O40"/>
    <mergeCell ref="D41:E41"/>
    <mergeCell ref="F41:G41"/>
    <mergeCell ref="D42:E42"/>
    <mergeCell ref="F42:G42"/>
    <mergeCell ref="D40:E40"/>
    <mergeCell ref="F40:G40"/>
    <mergeCell ref="H40:I40"/>
    <mergeCell ref="J40:K40"/>
    <mergeCell ref="D43:E43"/>
    <mergeCell ref="F43:G43"/>
    <mergeCell ref="D44:E44"/>
    <mergeCell ref="F44:G44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0:E50"/>
    <mergeCell ref="F50:G50"/>
    <mergeCell ref="D57:E57"/>
    <mergeCell ref="F57:G57"/>
    <mergeCell ref="D58:E58"/>
    <mergeCell ref="F58:G58"/>
    <mergeCell ref="D59:E59"/>
    <mergeCell ref="F59:G59"/>
    <mergeCell ref="D54:E54"/>
    <mergeCell ref="F54:G54"/>
    <mergeCell ref="D55:E55"/>
    <mergeCell ref="F55:G55"/>
    <mergeCell ref="D56:E56"/>
    <mergeCell ref="F56:G56"/>
    <mergeCell ref="A68:C68"/>
    <mergeCell ref="P68:Q68"/>
    <mergeCell ref="A69:C69"/>
    <mergeCell ref="P69:Q69"/>
    <mergeCell ref="A70:C70"/>
    <mergeCell ref="P70:Q70"/>
    <mergeCell ref="D60:E60"/>
    <mergeCell ref="F60:G60"/>
    <mergeCell ref="A65:C66"/>
    <mergeCell ref="D65:O65"/>
    <mergeCell ref="P65:Q66"/>
    <mergeCell ref="A67:C67"/>
    <mergeCell ref="P67:Q67"/>
    <mergeCell ref="A40:B61"/>
    <mergeCell ref="C40:C61"/>
    <mergeCell ref="A90:R90"/>
    <mergeCell ref="A94:B95"/>
    <mergeCell ref="C94:C95"/>
    <mergeCell ref="D94:O94"/>
    <mergeCell ref="P94:Q95"/>
    <mergeCell ref="A96:B97"/>
    <mergeCell ref="P96:Q96"/>
    <mergeCell ref="P97:Q97"/>
    <mergeCell ref="A76:R76"/>
    <mergeCell ref="A83:C84"/>
    <mergeCell ref="D83:O83"/>
    <mergeCell ref="P83:Q84"/>
    <mergeCell ref="A85:C85"/>
    <mergeCell ref="P85:Q85"/>
    <mergeCell ref="A102:B103"/>
    <mergeCell ref="P102:Q102"/>
    <mergeCell ref="P103:Q103"/>
    <mergeCell ref="A104:B105"/>
    <mergeCell ref="P104:Q104"/>
    <mergeCell ref="P105:Q105"/>
    <mergeCell ref="A98:B99"/>
    <mergeCell ref="P98:Q98"/>
    <mergeCell ref="P99:Q99"/>
    <mergeCell ref="A100:B101"/>
    <mergeCell ref="P100:Q100"/>
    <mergeCell ref="P101:Q101"/>
    <mergeCell ref="A118:C119"/>
    <mergeCell ref="D118:O118"/>
    <mergeCell ref="P118:Q119"/>
    <mergeCell ref="A120:C120"/>
    <mergeCell ref="P120:Q120"/>
    <mergeCell ref="A121:C121"/>
    <mergeCell ref="P121:Q121"/>
    <mergeCell ref="A106:B107"/>
    <mergeCell ref="P106:Q106"/>
    <mergeCell ref="P107:Q107"/>
    <mergeCell ref="A108:B108"/>
    <mergeCell ref="P108:Q108"/>
    <mergeCell ref="A113:R113"/>
    <mergeCell ref="A133:C133"/>
    <mergeCell ref="P133:Q133"/>
    <mergeCell ref="A134:C134"/>
    <mergeCell ref="P134:Q134"/>
    <mergeCell ref="A135:C135"/>
    <mergeCell ref="P135:Q135"/>
    <mergeCell ref="A125:R125"/>
    <mergeCell ref="A130:C131"/>
    <mergeCell ref="D130:O130"/>
    <mergeCell ref="P130:Q131"/>
    <mergeCell ref="A132:C132"/>
    <mergeCell ref="P132:Q132"/>
    <mergeCell ref="A139:C139"/>
    <mergeCell ref="P139:Q139"/>
    <mergeCell ref="A140:C140"/>
    <mergeCell ref="P140:Q140"/>
    <mergeCell ref="A141:C141"/>
    <mergeCell ref="P141:Q141"/>
    <mergeCell ref="A136:C136"/>
    <mergeCell ref="P136:Q136"/>
    <mergeCell ref="A137:C137"/>
    <mergeCell ref="P137:Q137"/>
    <mergeCell ref="A138:C138"/>
    <mergeCell ref="P138:Q138"/>
    <mergeCell ref="A145:C145"/>
    <mergeCell ref="P145:Q145"/>
    <mergeCell ref="A146:Q146"/>
    <mergeCell ref="A147:C147"/>
    <mergeCell ref="P147:Q147"/>
    <mergeCell ref="A148:Q148"/>
    <mergeCell ref="A142:C142"/>
    <mergeCell ref="P142:Q142"/>
    <mergeCell ref="A143:C143"/>
    <mergeCell ref="P143:Q143"/>
    <mergeCell ref="A144:C144"/>
    <mergeCell ref="P144:Q144"/>
    <mergeCell ref="A152:C152"/>
    <mergeCell ref="P152:Q152"/>
    <mergeCell ref="A153:C153"/>
    <mergeCell ref="P153:Q153"/>
    <mergeCell ref="A154:C154"/>
    <mergeCell ref="P154:Q154"/>
    <mergeCell ref="A149:C149"/>
    <mergeCell ref="P149:Q149"/>
    <mergeCell ref="A150:C150"/>
    <mergeCell ref="P150:Q150"/>
    <mergeCell ref="A151:C151"/>
    <mergeCell ref="P151:Q151"/>
    <mergeCell ref="A167:E167"/>
    <mergeCell ref="F167:G167"/>
    <mergeCell ref="H167:I167"/>
    <mergeCell ref="J167:K167"/>
    <mergeCell ref="L167:M167"/>
    <mergeCell ref="N167:O167"/>
    <mergeCell ref="A155:C155"/>
    <mergeCell ref="P155:Q155"/>
    <mergeCell ref="A159:R159"/>
    <mergeCell ref="B166:C166"/>
    <mergeCell ref="D166:E166"/>
    <mergeCell ref="F166:M166"/>
    <mergeCell ref="N166:R166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68:C168"/>
    <mergeCell ref="D168:E168"/>
    <mergeCell ref="F168:G168"/>
    <mergeCell ref="H168:I168"/>
    <mergeCell ref="J168:K168"/>
    <mergeCell ref="L168:M168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0:C170"/>
    <mergeCell ref="D170:E170"/>
    <mergeCell ref="F170:G170"/>
    <mergeCell ref="H170:I170"/>
    <mergeCell ref="J170:K170"/>
    <mergeCell ref="L170:M170"/>
    <mergeCell ref="N172:O172"/>
    <mergeCell ref="B173:C173"/>
    <mergeCell ref="D173:E173"/>
    <mergeCell ref="F173:G173"/>
    <mergeCell ref="H173:I173"/>
    <mergeCell ref="J173:K173"/>
    <mergeCell ref="L173:M173"/>
    <mergeCell ref="N173:O173"/>
    <mergeCell ref="B172:C172"/>
    <mergeCell ref="D172:E172"/>
    <mergeCell ref="F172:G172"/>
    <mergeCell ref="H172:I172"/>
    <mergeCell ref="J172:K172"/>
    <mergeCell ref="L172:M172"/>
    <mergeCell ref="N174:O174"/>
    <mergeCell ref="A177:R177"/>
    <mergeCell ref="B182:D182"/>
    <mergeCell ref="E182:H182"/>
    <mergeCell ref="I182:M182"/>
    <mergeCell ref="N182:Q182"/>
    <mergeCell ref="B174:C174"/>
    <mergeCell ref="D174:E174"/>
    <mergeCell ref="F174:G174"/>
    <mergeCell ref="H174:I174"/>
    <mergeCell ref="J174:K174"/>
    <mergeCell ref="L174:M174"/>
    <mergeCell ref="B185:D185"/>
    <mergeCell ref="E185:H185"/>
    <mergeCell ref="I185:M185"/>
    <mergeCell ref="N185:Q185"/>
    <mergeCell ref="B186:D186"/>
    <mergeCell ref="E186:H186"/>
    <mergeCell ref="I186:M186"/>
    <mergeCell ref="N186:Q186"/>
    <mergeCell ref="B183:D183"/>
    <mergeCell ref="E183:H183"/>
    <mergeCell ref="I183:M183"/>
    <mergeCell ref="N183:Q183"/>
    <mergeCell ref="B184:D184"/>
    <mergeCell ref="E184:H184"/>
    <mergeCell ref="I184:M184"/>
    <mergeCell ref="N184:Q184"/>
    <mergeCell ref="B197:D197"/>
    <mergeCell ref="E197:H197"/>
    <mergeCell ref="I197:M197"/>
    <mergeCell ref="N197:Q197"/>
    <mergeCell ref="B198:D198"/>
    <mergeCell ref="E198:H198"/>
    <mergeCell ref="I198:M198"/>
    <mergeCell ref="N198:Q198"/>
    <mergeCell ref="A190:R190"/>
    <mergeCell ref="B195:D195"/>
    <mergeCell ref="E195:H195"/>
    <mergeCell ref="I195:M195"/>
    <mergeCell ref="N195:Q195"/>
    <mergeCell ref="B196:D196"/>
    <mergeCell ref="E196:H196"/>
    <mergeCell ref="I196:M196"/>
    <mergeCell ref="N196:Q196"/>
    <mergeCell ref="A229:Q229"/>
    <mergeCell ref="B233:E233"/>
    <mergeCell ref="K233:M233"/>
    <mergeCell ref="B237:E237"/>
    <mergeCell ref="K237:M237"/>
    <mergeCell ref="A207:Q207"/>
    <mergeCell ref="A212:Q212"/>
    <mergeCell ref="A217:Q217"/>
    <mergeCell ref="A222:Q222"/>
    <mergeCell ref="A226:Q226"/>
    <mergeCell ref="A228:Q2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Соколовская</dc:creator>
  <cp:lastModifiedBy>Пользователь</cp:lastModifiedBy>
  <dcterms:created xsi:type="dcterms:W3CDTF">2014-03-17T11:56:32Z</dcterms:created>
  <dcterms:modified xsi:type="dcterms:W3CDTF">2014-03-17T12:16:07Z</dcterms:modified>
</cp:coreProperties>
</file>